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<sst xmlns="http://schemas.openxmlformats.org/spreadsheetml/2006/main" count="5816" uniqueCount="1502">
  <si>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</si>
  <si>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</si>
  <si>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</si>
  <si>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</si>
  <si>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</si>
  <si>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</si>
  <si>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</si>
  <si>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</si>
  <si>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</si>
  <si>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</si>
  <si>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</si>
  <si>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</si>
  <si>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</si>
  <si>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</si>
  <si>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</si>
  <si>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</si>
  <si>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</si>
  <si>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</si>
  <si>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</si>
  <si>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</si>
  <si>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</si>
  <si>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</si>
  <si>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</si>
  <si>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</si>
  <si>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</si>
  <si>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</si>
  <si>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</si>
  <si>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</si>
  <si>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</si>
  <si>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</si>
  <si>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</si>
  <si>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</si>
  <si>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</si>
  <si>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</si>
  <si>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</si>
  <si>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</si>
  <si>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</si>
  <si>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</si>
  <si>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</si>
  <si>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</si>
  <si>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</si>
  <si>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</si>
  <si>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</si>
  <si>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</si>
  <si>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</si>
  <si>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</si>
  <si>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</si>
  <si>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</si>
  <si>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</si>
  <si>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</si>
  <si>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</si>
  <si>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</si>
  <si>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</si>
  <si>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</si>
  <si>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</si>
  <si>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</si>
  <si>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</si>
  <si>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</si>
  <si>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</si>
  <si>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</si>
  <si>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</si>
  <si>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</si>
  <si>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</si>
  <si>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</si>
  <si>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</si>
  <si>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</si>
  <si>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</si>
  <si>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</si>
  <si>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</si>
  <si>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</si>
  <si>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</si>
  <si>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</si>
  <si>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</si>
  <si>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</si>
  <si>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</si>
  <si>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</si>
  <si>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</si>
  <si>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</si>
  <si>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</si>
  <si>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</si>
  <si>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</si>
  <si>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</si>
  <si>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</si>
  <si>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</si>
  <si>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</si>
  <si>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</si>
  <si>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</si>
  <si>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</si>
  <si>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</si>
  <si>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</si>
  <si>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</si>
  <si>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</si>
  <si>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</si>
  <si>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</si>
  <si>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</si>
  <si>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</si>
  <si>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</si>
  <si>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</si>
  <si>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</si>
  <si>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</si>
  <si>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</si>
  <si>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</si>
  <si>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</si>
  <si>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</si>
  <si>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</si>
  <si>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</si>
  <si>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</si>
  <si>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</si>
  <si>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</si>
  <si>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</si>
  <si>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</si>
  <si>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</si>
  <si>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</si>
  <si>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</si>
  <si>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</si>
  <si>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</si>
  <si>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</si>
  <si>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</si>
  <si>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</si>
  <si>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</si>
  <si>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</si>
  <si>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</si>
  <si>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</si>
  <si>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</si>
  <si>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</si>
  <si>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</si>
  <si>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</si>
  <si>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</si>
  <si>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</si>
  <si>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</si>
  <si>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</si>
  <si>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</si>
  <si>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</si>
  <si>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</si>
  <si>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</si>
  <si>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</si>
  <si>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</si>
  <si>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</si>
  <si>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</si>
  <si>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</si>
  <si>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</si>
  <si>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</si>
  <si>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</si>
  <si>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</si>
  <si>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</si>
  <si>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</si>
  <si>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</si>
  <si>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</si>
  <si>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</si>
  <si>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</si>
  <si>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</si>
  <si>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</si>
  <si>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</si>
  <si>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</si>
  <si>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</si>
  <si>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</si>
  <si>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</si>
  <si>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</si>
  <si>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</si>
  <si>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</si>
  <si>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</si>
  <si>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</si>
  <si>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</si>
  <si>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</si>
  <si>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</si>
  <si>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</si>
  <si>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</si>
  <si>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</si>
  <si>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</si>
  <si>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</si>
  <si>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</si>
  <si>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</si>
  <si>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</si>
  <si>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</si>
  <si>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</si>
  <si>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</si>
  <si>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</si>
  <si>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</si>
  <si>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</si>
  <si>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</si>
  <si>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</si>
  <si>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</si>
  <si>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</si>
  <si>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</si>
  <si>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</si>
  <si>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</si>
  <si>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</si>
  <si>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</si>
  <si>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</si>
  <si>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</si>
  <si>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</si>
  <si>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</si>
  <si>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</si>
  <si>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</si>
  <si>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</si>
  <si>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</si>
  <si>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</si>
  <si>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</si>
  <si>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</si>
  <si>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</si>
  <si>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</si>
  <si>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</si>
  <si>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</si>
  <si>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</si>
  <si>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</si>
  <si>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</si>
  <si>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</si>
  <si>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</si>
  <si>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</si>
  <si>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</si>
  <si>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</si>
  <si>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</si>
  <si>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</si>
  <si>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</si>
  <si>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</si>
  <si>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</si>
  <si>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</si>
  <si>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</si>
  <si>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</si>
  <si>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</si>
  <si>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</si>
  <si>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</si>
  <si>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</si>
  <si>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</si>
  <si>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</si>
  <si>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</si>
  <si>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</si>
  <si>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</si>
  <si>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</si>
  <si>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</si>
  <si>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</si>
  <si>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</si>
  <si>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</si>
  <si>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</si>
  <si>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</si>
  <si>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</si>
  <si>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</si>
  <si>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</si>
  <si>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</si>
  <si>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</si>
  <si>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</si>
  <si>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</si>
  <si>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</si>
  <si>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</si>
  <si>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</si>
  <si>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</si>
  <si>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</si>
  <si>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</si>
  <si>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</si>
  <si>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</si>
  <si>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</si>
  <si>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</si>
  <si>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</si>
  <si>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</si>
  <si>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</si>
  <si>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</si>
  <si>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</si>
  <si>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</si>
  <si>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</si>
  <si>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</si>
  <si>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</si>
  <si>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</si>
  <si>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</si>
  <si>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</si>
  <si>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</si>
  <si>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</si>
  <si>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</si>
  <si>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</si>
  <si>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</si>
  <si>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</si>
  <si>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</si>
  <si>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</si>
  <si>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</si>
  <si>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</si>
  <si>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</si>
  <si>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</si>
  <si>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</si>
  <si>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</si>
  <si>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</si>
  <si>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</si>
  <si>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</si>
  <si>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</si>
  <si>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</si>
  <si>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</si>
  <si>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</si>
  <si>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</si>
  <si>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</si>
  <si>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</si>
  <si>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</si>
  <si>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</si>
  <si>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</si>
  <si>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</si>
  <si>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</si>
  <si>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</si>
  <si>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</si>
  <si>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</si>
  <si>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</si>
  <si>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</si>
  <si>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</si>
  <si>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</si>
  <si>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</si>
  <si>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</si>
  <si>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</si>
  <si>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</si>
  <si>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</si>
  <si>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</si>
  <si>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</si>
  <si>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</si>
  <si>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</si>
  <si>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</si>
  <si>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</si>
  <si>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</si>
  <si>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</si>
  <si>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</si>
  <si>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</si>
  <si>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</si>
  <si>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</si>
  <si>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</si>
  <si>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</si>
  <si>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</si>
  <si>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</si>
  <si>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</si>
  <si>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</si>
  <si>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</si>
  <si>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</si>
  <si>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</si>
  <si>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</si>
  <si>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</si>
  <si>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</si>
  <si>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</si>
  <si>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</si>
  <si>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</si>
  <si>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</si>
  <si>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</si>
  <si>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</si>
  <si>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</si>
  <si>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</si>
  <si>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</si>
  <si>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</si>
  <si>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</si>
  <si>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</si>
  <si>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</si>
  <si>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</si>
  <si>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</si>
  <si>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</si>
  <si>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</si>
  <si>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</si>
  <si>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</si>
  <si>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</si>
  <si>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</si>
  <si>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</si>
  <si>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</si>
  <si>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</si>
  <si>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</si>
  <si>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</si>
  <si>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</si>
  <si>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</si>
  <si>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</si>
  <si>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</si>
  <si>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</si>
  <si>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</si>
  <si>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</si>
  <si>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</si>
  <si>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</si>
  <si>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</si>
  <si>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</si>
  <si>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</si>
  <si>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</si>
  <si>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</si>
  <si>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</si>
  <si>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</si>
  <si>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</si>
  <si>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</si>
  <si>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</si>
  <si>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</si>
  <si>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</si>
  <si>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</si>
  <si>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</si>
  <si>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</si>
  <si>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</si>
  <si>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</si>
  <si>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</si>
  <si>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</si>
  <si>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</si>
  <si>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</si>
  <si>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</si>
  <si>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</si>
  <si>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</si>
  <si>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</si>
  <si>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</si>
  <si>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</si>
  <si>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</si>
  <si>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</si>
  <si>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</si>
  <si>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</si>
  <si>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</si>
  <si>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</si>
  <si>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</si>
  <si>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</si>
  <si>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</si>
  <si>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</si>
  <si>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</si>
  <si>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</si>
  <si>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</si>
  <si>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</si>
  <si>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</si>
  <si>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</si>
  <si>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</si>
  <si>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</si>
  <si>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</si>
  <si>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</si>
  <si>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</si>
  <si>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</si>
  <si>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</si>
  <si>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</si>
  <si>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</si>
  <si>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</si>
  <si>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</si>
  <si>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</si>
  <si>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</si>
  <si>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</si>
  <si>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</si>
  <si>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</si>
  <si>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</si>
  <si>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</si>
  <si>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</si>
  <si>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</si>
  <si>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</si>
  <si>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</si>
  <si>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</si>
  <si>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</si>
  <si>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</si>
  <si>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</si>
  <si>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</si>
  <si>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</si>
  <si>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</si>
  <si>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</si>
  <si>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</si>
  <si>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</si>
  <si>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</si>
  <si>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</si>
  <si>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</si>
  <si>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</si>
  <si>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</si>
  <si>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</si>
  <si>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</si>
  <si>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</si>
  <si>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</si>
  <si>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</si>
  <si>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</si>
  <si>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</si>
  <si>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</si>
  <si>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</si>
  <si>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</si>
  <si>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</si>
  <si>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</si>
  <si>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</si>
  <si>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</si>
  <si>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</si>
  <si>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</si>
  <si>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</si>
  <si>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</si>
  <si>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</si>
  <si>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</si>
  <si>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</si>
  <si>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</si>
  <si>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</si>
  <si>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</si>
  <si>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</si>
  <si>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</si>
  <si>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</si>
  <si>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</si>
  <si>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</si>
  <si>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</si>
  <si>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</si>
  <si>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</si>
  <si>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</si>
  <si>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</si>
  <si>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</si>
  <si>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</si>
  <si>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</si>
  <si>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</si>
  <si>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</si>
  <si>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</si>
  <si>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</si>
  <si>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</si>
  <si>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</si>
  <si>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</si>
  <si>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</si>
  <si>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</si>
  <si>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</si>
  <si>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</si>
  <si>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</si>
  <si>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</si>
  <si>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</si>
  <si>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</si>
  <si>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</si>
  <si>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</si>
  <si>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</si>
  <si>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</si>
  <si>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</si>
  <si>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</si>
  <si>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</si>
  <si>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</si>
  <si>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</si>
  <si>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</si>
  <si>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</si>
  <si>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</si>
  <si>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</si>
  <si>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</si>
  <si>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</si>
  <si>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</si>
  <si>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</si>
  <si>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</si>
  <si>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</si>
  <si>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</si>
  <si>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</si>
  <si>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</si>
  <si>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</si>
  <si>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</si>
  <si>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</si>
  <si>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</si>
  <si>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</si>
  <si>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</si>
  <si>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</si>
  <si>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</si>
  <si>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</si>
  <si>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</si>
  <si>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</si>
  <si>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</si>
  <si>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</si>
  <si>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</si>
  <si>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</si>
  <si>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</si>
  <si>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</si>
  <si>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</si>
  <si>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</si>
  <si>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</si>
  <si>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</si>
  <si>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</si>
  <si>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</si>
  <si>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</si>
  <si>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</si>
  <si>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</si>
  <si>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</si>
  <si>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</si>
  <si>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</si>
  <si>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</si>
  <si>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</si>
  <si>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</si>
  <si>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</si>
  <si>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</si>
  <si>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</si>
  <si>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</si>
  <si>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</si>
  <si>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</si>
  <si>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</si>
  <si>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</si>
  <si>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</si>
  <si>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</si>
  <si>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</si>
  <si>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</si>
  <si>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</si>
  <si>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</si>
  <si>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</si>
  <si>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</si>
  <si>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</si>
  <si>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</si>
  <si>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</si>
  <si>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</si>
  <si>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</si>
  <si>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</si>
  <si>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</si>
  <si>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</si>
  <si>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</si>
  <si>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</si>
  <si>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</si>
  <si>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</si>
  <si>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</si>
  <si>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</si>
  <si>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</si>
  <si>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</si>
  <si>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</si>
  <si>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</si>
  <si>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</si>
  <si>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</si>
  <si>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</si>
  <si>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</si>
  <si>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</si>
  <si>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</si>
  <si>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</si>
  <si>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</si>
  <si>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</si>
  <si>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</si>
  <si>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</si>
  <si>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</si>
  <si>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</si>
  <si>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</si>
  <si>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</si>
  <si>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</si>
  <si>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</si>
  <si>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</si>
  <si>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</si>
  <si>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</si>
  <si>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</si>
  <si>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</si>
  <si>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</si>
  <si>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</si>
  <si>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</si>
  <si>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</si>
  <si>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</si>
  <si>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</si>
  <si>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</si>
  <si>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</si>
  <si>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</si>
  <si>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</si>
  <si>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</si>
  <si>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</si>
  <si>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</si>
  <si>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</si>
  <si>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</si>
  <si>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</si>
  <si>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</si>
  <si>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</si>
  <si>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</si>
  <si>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</si>
  <si>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</si>
  <si>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</si>
  <si>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</si>
  <si>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</si>
  <si>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</si>
  <si>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</si>
  <si>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</si>
  <si>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</si>
  <si>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</si>
  <si>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</si>
  <si>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</si>
  <si>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</si>
  <si>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</si>
  <si>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</si>
  <si>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</si>
  <si>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</si>
  <si>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</si>
  <si>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</si>
  <si>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</si>
  <si>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</si>
  <si>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</si>
  <si>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</si>
  <si>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</si>
  <si>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</si>
  <si>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</si>
  <si>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</si>
  <si>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</si>
  <si>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</si>
  <si>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</si>
  <si>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</si>
  <si>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</si>
  <si>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</si>
  <si>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</si>
  <si>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</si>
  <si>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</si>
  <si>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</si>
  <si>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</si>
  <si>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</si>
  <si>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</si>
  <si>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</si>
  <si>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</si>
  <si>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</si>
  <si>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</si>
  <si>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</si>
  <si>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</si>
  <si>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</si>
  <si>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</si>
  <si>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</si>
  <si>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</si>
  <si>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</si>
  <si>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</si>
  <si>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</si>
  <si>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</si>
  <si>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</si>
  <si>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</si>
  <si>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</si>
  <si>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</si>
  <si>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</si>
  <si>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</si>
  <si>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</si>
  <si>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</si>
  <si>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</si>
  <si>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</si>
  <si>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</si>
  <si>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</si>
  <si>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</si>
  <si>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</si>
  <si>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</si>
  <si>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</si>
  <si>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</si>
  <si>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</si>
  <si>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</si>
  <si>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</si>
  <si>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</si>
  <si>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</si>
  <si>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</si>
  <si>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</si>
  <si>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</si>
  <si>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</si>
  <si>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</si>
  <si>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</si>
  <si>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</si>
  <si>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</si>
  <si>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</si>
  <si>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</si>
  <si>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</si>
  <si>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</si>
  <si>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</si>
  <si>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</si>
  <si>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</si>
  <si>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</si>
  <si>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</si>
  <si>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</si>
  <si>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</si>
  <si>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</si>
  <si>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</si>
  <si>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</si>
  <si>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</si>
  <si>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</si>
  <si>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</si>
  <si>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</si>
  <si>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</si>
  <si>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</si>
  <si>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</si>
  <si>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</si>
  <si>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</si>
  <si>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</si>
  <si>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</si>
  <si>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</si>
  <si>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</si>
  <si>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</si>
  <si>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</si>
  <si>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</si>
  <si>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</si>
  <si>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</si>
  <si>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</si>
  <si>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</si>
  <si>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</si>
  <si>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</si>
  <si>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</si>
  <si>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</si>
  <si>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</si>
  <si>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</si>
  <si>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</si>
  <si>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</si>
  <si>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</si>
  <si>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</si>
  <si>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</si>
  <si>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</si>
  <si>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</si>
  <si>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</si>
  <si>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</si>
  <si>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</si>
  <si>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</si>
  <si>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</si>
  <si>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</si>
  <si>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</si>
  <si>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</si>
  <si>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</si>
  <si>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</si>
  <si>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</si>
  <si>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</si>
  <si>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</si>
  <si>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</si>
  <si>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</si>
  <si>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</si>
  <si>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</si>
  <si>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</si>
  <si>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</si>
  <si>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</si>
  <si>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</si>
  <si>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</si>
  <si>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</si>
  <si>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</si>
  <si>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</si>
  <si>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</si>
  <si>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</si>
  <si>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</si>
  <si>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</si>
  <si>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</si>
  <si>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</si>
  <si>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</si>
  <si>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</si>
  <si>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</si>
  <si>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</si>
  <si>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</si>
  <si>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</si>
  <si>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</si>
  <si>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</si>
  <si>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</si>
  <si>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</si>
  <si>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</si>
  <si>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</si>
  <si>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</si>
  <si>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</si>
  <si>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</si>
  <si>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</si>
  <si>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</si>
  <si>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</si>
  <si>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</si>
  <si>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</si>
  <si>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</si>
  <si>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</si>
  <si>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</si>
  <si>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</si>
  <si>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</si>
  <si>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</si>
  <si>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</si>
  <si>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</si>
  <si>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</si>
  <si>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</si>
  <si>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</si>
  <si>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</si>
  <si>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</si>
  <si>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</si>
  <si>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</si>
  <si>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</si>
  <si>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</si>
  <si>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</si>
  <si>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</si>
  <si>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</si>
  <si>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</si>
  <si>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</si>
  <si>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</si>
  <si>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</si>
  <si>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</si>
  <si>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</si>
  <si>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</si>
  <si>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</si>
  <si>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</si>
  <si>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</si>
  <si>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</si>
  <si>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</si>
  <si>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</si>
  <si>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</si>
  <si>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</si>
  <si>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</si>
  <si>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</si>
  <si>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</si>
  <si>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</si>
  <si>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</si>
  <si>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</si>
  <si>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</si>
  <si>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</si>
  <si>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</si>
  <si>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</si>
  <si>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</si>
  <si>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</si>
  <si>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</si>
  <si>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</si>
  <si>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</si>
  <si>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</si>
  <si>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</si>
  <si>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</si>
  <si>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</si>
  <si>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</si>
  <si>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</si>
  <si>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</si>
  <si>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</si>
  <si>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</si>
  <si>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</si>
  <si>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</si>
  <si>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</si>
  <si>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</si>
  <si>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</si>
  <si>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</si>
  <si>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</si>
  <si>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</si>
  <si>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</si>
  <si>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</si>
  <si>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</si>
  <si>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</si>
  <si>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</si>
  <si>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</si>
  <si>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</si>
  <si>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</si>
  <si>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</si>
  <si>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</si>
  <si>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</si>
  <si>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</si>
  <si>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</si>
  <si>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</si>
  <si>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</si>
  <si>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</si>
  <si>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</si>
  <si>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</si>
  <si>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</si>
  <si>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</si>
  <si>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</si>
  <si>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</si>
  <si>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</si>
  <si>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</si>
  <si>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</si>
  <si>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</si>
  <si>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</si>
  <si>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</si>
  <si>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</si>
  <si>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</si>
  <si>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</si>
  <si>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</si>
  <si>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</si>
  <si>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</si>
  <si>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</si>
  <si>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</si>
  <si>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</si>
  <si>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</si>
  <si>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</si>
  <si>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</si>
  <si>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</si>
  <si>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</si>
  <si>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</si>
  <si>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</si>
  <si>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</si>
  <si>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</si>
  <si>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</si>
  <si>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</si>
  <si>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</si>
  <si>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</si>
  <si>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</si>
  <si>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</si>
  <si>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</si>
  <si>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</si>
  <si>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</si>
  <si>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</si>
  <si>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</si>
  <si>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</si>
  <si>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</si>
  <si>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</si>
  <si>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</si>
  <si>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</si>
  <si>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</si>
  <si>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</si>
  <si>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</si>
  <si>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</si>
  <si>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</si>
  <si>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</si>
  <si>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</si>
  <si>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</si>
  <si>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</si>
  <si>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</si>
  <si>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</si>
  <si>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</si>
  <si>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</si>
  <si>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</si>
  <si>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</si>
  <si>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</si>
  <si>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</si>
  <si>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</si>
  <si>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</si>
  <si>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</si>
  <si>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</si>
  <si>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</si>
  <si>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</si>
  <si>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</si>
  <si>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</si>
  <si>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</si>
  <si>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</si>
  <si>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</si>
  <si>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</si>
  <si>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</si>
  <si>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</si>
  <si>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</si>
  <si>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</si>
  <si>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</si>
  <si>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</si>
  <si>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</si>
  <si>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</si>
  <si>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</si>
  <si>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</si>
  <si>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</si>
  <si>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</si>
  <si>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</si>
  <si>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</si>
  <si>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</si>
  <si>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</si>
  <si>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</si>
  <si>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</si>
  <si>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</si>
  <si>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</si>
  <si>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</si>
  <si>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</si>
  <si>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</si>
  <si>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</si>
  <si>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</si>
  <si>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</si>
  <si>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</si>
  <si>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</si>
  <si>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</si>
  <si>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</si>
  <si>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</si>
  <si>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</si>
  <si>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</si>
  <si>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</si>
  <si>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</si>
  <si>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</si>
  <si>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</si>
  <si>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</si>
  <si>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</si>
  <si>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</si>
  <si>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</si>
  <si>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</si>
  <si>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</si>
  <si>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</si>
  <si>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</si>
  <si>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</si>
  <si>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</si>
  <si>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</si>
  <si>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</si>
  <si>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</si>
  <si>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</si>
  <si>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</si>
  <si>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</si>
  <si>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</si>
  <si>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</si>
  <si>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</si>
  <si>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</si>
  <si>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</si>
  <si>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</si>
  <si>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</si>
  <si>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</si>
  <si>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</si>
  <si>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</si>
  <si>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</si>
  <si>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</si>
  <si>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</si>
  <si>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</si>
  <si>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</si>
  <si>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</si>
  <si>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</si>
  <si>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</si>
  <si>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</si>
  <si>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</si>
  <si>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</si>
  <si>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</si>
  <si>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</si>
  <si>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</si>
  <si>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</si>
  <si>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</si>
  <si>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</si>
  <si>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</si>
  <si>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</si>
  <si>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</si>
  <si>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</si>
  <si>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</si>
  <si>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</si>
  <si>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</si>
  <si>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</si>
  <si>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</si>
  <si>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</si>
  <si>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</si>
  <si>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</si>
  <si>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</si>
  <si>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</si>
  <si>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</si>
  <si>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</si>
  <si>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</si>
  <si>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</si>
  <si>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</si>
  <si>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</si>
  <si>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</si>
  <si>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</si>
  <si>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</si>
  <si>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</si>
  <si>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</si>
  <si>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</si>
  <si>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</si>
  <si>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</si>
  <si>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</si>
  <si>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</si>
  <si>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</si>
  <si>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</si>
  <si>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</si>
  <si>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</si>
  <si>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</si>
  <si>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</si>
  <si>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</si>
  <si>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</si>
  <si>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</si>
  <si>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</si>
  <si>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</si>
  <si>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</si>
  <si>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</si>
  <si>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</si>
  <si>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</si>
  <si>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</si>
  <si>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</si>
  <si>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</si>
  <si>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</si>
  <si>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</si>
  <si>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</si>
  <si>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</si>
  <si>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</si>
  <si>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</si>
  <si>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</si>
  <si>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</si>
  <si>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</si>
  <si>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</si>
  <si>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</si>
  <si>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</si>
  <si>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</si>
  <si>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</si>
  <si>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</si>
  <si>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</si>
  <si>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</si>
  <si>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</si>
  <si>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</si>
  <si>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</si>
  <si>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</si>
  <si>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</si>
  <si>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</si>
  <si>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</si>
  <si>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</si>
  <si>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</si>
  <si>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</si>
  <si>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</si>
  <si>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</si>
  <si>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</si>
  <si>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</si>
  <si>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</si>
  <si>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</si>
  <si>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</si>
  <si>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</si>
  <si>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</si>
  <si>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</si>
  <si>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</si>
  <si>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</si>
  <si>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</si>
  <si>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</si>
  <si>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</si>
  <si>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</si>
  <si>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</si>
  <si>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</si>
  <si>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</si>
  <si>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</si>
  <si>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</si>
  <si>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</si>
  <si>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</si>
  <si>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</si>
  <si>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</si>
  <si>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</si>
  <si>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</si>
  <si>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</si>
  <si>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</si>
  <si>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</si>
  <si>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</si>
  <si>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</si>
  <si>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</si>
  <si>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</si>
  <si>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</si>
  <si>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</si>
  <si>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</si>
  <si>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</si>
  <si>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</si>
  <si>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</si>
  <si>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</si>
  <si>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</si>
  <si>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</si>
  <si>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</si>
  <si>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</si>
  <si>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</si>
  <si>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</si>
  <si>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</si>
  <si>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</si>
  <si>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</si>
  <si>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</si>
  <si>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</si>
  <si>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</si>
  <si>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</si>
  <si>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</si>
  <si>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</si>
  <si>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</si>
  <si>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</si>
  <si>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</si>
  <si>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</si>
  <si>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</si>
  <si>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</si>
  <si>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</si>
  <si>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</si>
  <si>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</si>
  <si>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</si>
  <si>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</si>
  <si>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</si>
  <si>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</si>
  <si>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</si>
  <si>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</si>
  <si>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</si>
  <si>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</si>
  <si>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</si>
  <si>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</si>
  <si>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</si>
  <si>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</si>
  <si>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</si>
  <si>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</si>
  <si>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</si>
  <si>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</si>
  <si>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</si>
  <si>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</si>
  <si>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</si>
  <si>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</si>
  <si>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</si>
  <si>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</si>
  <si>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</si>
  <si>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</si>
  <si>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</si>
  <si>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</si>
  <si>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</si>
  <si>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</si>
  <si>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</si>
  <si>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</si>
  <si>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</si>
  <si>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</si>
  <si>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</si>
  <si>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</si>
  <si>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</si>
  <si>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</si>
  <si>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</si>
  <si>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</si>
  <si>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</si>
  <si>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</si>
  <si>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</si>
  <si>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</si>
  <si>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</si>
  <si>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</si>
  <si>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</si>
  <si>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</si>
  <si>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</si>
  <si>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</si>
  <si>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</si>
  <si>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</si>
  <si>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</si>
  <si>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</si>
  <si>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</si>
  <si>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</si>
  <si>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</si>
  <si>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</si>
  <si>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</si>
  <si>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</si>
  <si>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</si>
  <si>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</si>
  <si>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</si>
  <si>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</si>
  <si>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</si>
  <si>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</si>
  <si>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</si>
  <si>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</si>
  <si>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</si>
  <si>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</si>
  <si>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</si>
  <si>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</si>
  <si>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</si>
  <si>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</si>
  <si>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</si>
  <si>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</si>
  <si>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</si>
  <si>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</si>
  <si>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</si>
  <si>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</si>
  <si>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</si>
  <si>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</si>
  <si>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</si>
  <si>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</si>
  <si>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</si>
  <si>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</si>
  <si>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</si>
  <si>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</si>
  <si>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</si>
  <si>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</si>
  <si>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</si>
  <si>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</si>
  <si>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</si>
  <si>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</si>
  <si>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</si>
  <si>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</si>
  <si>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</si>
  <si>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</si>
  <si>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</si>
  <si>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</si>
  <si>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</si>
  <si>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</si>
  <si>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</si>
  <si>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</si>
  <si>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</si>
  <si>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</si>
  <si>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</si>
  <si>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</si>
  <si>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</si>
  <si>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</si>
  <si>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</si>
  <si>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</si>
  <si>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</si>
  <si>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</si>
  <si>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</si>
  <si>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</si>
  <si>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</si>
  <si>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</si>
  <si>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</si>
  <si>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</si>
  <si>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</si>
  <si>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</si>
  <si>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</si>
  <si>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</si>
  <si>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</si>
  <si>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</si>
  <si>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</si>
  <si>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</si>
  <si>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</si>
  <si>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</si>
  <si>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</si>
  <si>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</si>
  <si>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</si>
  <si>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</si>
  <si>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</si>
  <si>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</si>
  <si>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</si>
  <si>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</si>
  <si>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</si>
  <si>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</si>
  <si>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</si>
  <si>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</si>
  <si>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</si>
  <si>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</si>
  <si>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</si>
  <si>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</si>
  <si>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</si>
  <si>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</si>
  <si>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</si>
  <si>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</si>
  <si>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</si>
  <si>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</si>
  <si>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</si>
  <si>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</si>
  <si>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</si>
  <si>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</si>
  <si>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</si>
  <si>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</si>
  <si>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</si>
  <si>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</si>
  <si>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</si>
  <si>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</si>
  <si>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</si>
  <si>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</si>
  <si>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</si>
  <si>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</si>
  <si>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</si>
  <si>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</si>
  <si>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</si>
  <si>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</si>
  <si>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</si>
  <si>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</si>
  <si>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</si>
  <si>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</si>
  <si>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</si>
  <si>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</si>
  <si>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</si>
  <si>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</si>
  <si>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</si>
  <si>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</si>
  <si>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</si>
  <si>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</si>
  <si>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</si>
  <si>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</si>
  <si>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</si>
  <si>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</si>
  <si>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</si>
  <si>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</si>
  <si>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</si>
  <si>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</si>
  <si>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</si>
  <si>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</si>
  <si>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</si>
  <si>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</si>
  <si>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</si>
  <si>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</si>
  <si>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</si>
  <si>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</si>
  <si>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</si>
  <si>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</si>
  <si>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</si>
  <si>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</si>
  <si>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</si>
  <si>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</si>
  <si>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</si>
  <si>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</si>
  <si>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</si>
  <si>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</si>
  <si>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</si>
  <si>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</si>
  <si>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</si>
  <si>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</si>
  <si>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</si>
  <si>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</si>
  <si>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</si>
  <si>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</si>
  <si>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</si>
  <si>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</si>
  <si>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</si>
  <si>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</si>
  <si>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</si>
  <si>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</si>
  <si>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</si>
  <si>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</si>
  <si>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</si>
  <si>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</si>
  <si>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</si>
  <si>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</si>
  <si>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</si>
  <si>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</si>
  <si>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</si>
  <si>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</si>
  <si>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</si>
  <si>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</si>
  <si>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</si>
  <si>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</si>
  <si>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</si>
  <si>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</si>
  <si>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</si>
  <si>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</si>
  <si>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</si>
  <si>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</si>
  <si>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</si>
  <si>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</si>
  <si>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</si>
  <si>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</si>
  <si>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</si>
  <si>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</si>
  <si>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</si>
  <si>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</si>
  <si>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</si>
  <si>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</si>
  <si>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</si>
  <si>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</si>
  <si>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</si>
  <si>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</si>
  <si>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</si>
  <si>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</si>
  <si>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</si>
  <si>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</si>
  <si>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</si>
  <si>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</si>
  <si>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</si>
  <si>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</si>
  <si>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</si>
  <si>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</si>
  <si>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</si>
  <si>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</si>
  <si>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</si>
  <si>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</si>
  <si>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</si>
  <si>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</si>
  <si>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</si>
  <si>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</si>
  <si>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</si>
  <si>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</si>
  <si>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</si>
  <si>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</si>
  <si>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</si>
  <si>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</si>
  <si>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</si>
  <si>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</si>
  <si>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</si>
  <si>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</si>
  <si>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</si>
  <si>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</si>
  <si>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</si>
  <si>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</si>
  <si>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</si>
  <si>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</si>
  <si>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</si>
  <si>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</si>
  <si>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</si>
  <si>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</si>
  <si>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</si>
  <si>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</si>
  <si>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</si>
  <si>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</si>
  <si>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</si>
  <si>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</si>
  <si>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</si>
  <si>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</si>
  <si>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</si>
  <si>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</si>
  <si>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</si>
  <si>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</si>
  <si>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</si>
  <si>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</si>
  <si>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</si>
  <si>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</si>
  <si>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</si>
  <si>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</si>
  <si>
    <t>UK-LMNY-NTRX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</si>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</sst>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41" formatCode="_ * #,##0_ ;_ * \-#,##0_ ;_ * &quot;-&quot;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9" fillId="31" borderId="186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188" applyNumberFormat="0" applyFill="0" applyAlignment="0" applyProtection="0">
      <alignment vertical="center"/>
    </xf>
    <xf numFmtId="0" fontId="36" fillId="0" borderId="188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31" fillId="0" borderId="189" applyNumberFormat="0" applyFill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7" fillId="42" borderId="190" applyNumberFormat="0" applyAlignment="0" applyProtection="0">
      <alignment vertical="center"/>
    </xf>
    <xf numFmtId="0" fontId="38" fillId="42" borderId="186" applyNumberFormat="0" applyAlignment="0" applyProtection="0">
      <alignment vertical="center"/>
    </xf>
    <xf numFmtId="0" fontId="28" fillId="30" borderId="185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25" fillId="0" borderId="184" applyNumberFormat="0" applyFill="0" applyAlignment="0" applyProtection="0">
      <alignment vertical="center"/>
    </xf>
    <xf numFmtId="0" fontId="40" fillId="44" borderId="0" applyNumberFormat="0" applyBorder="0" applyAlignment="0" applyProtection="0">
      <alignment vertical="center"/>
    </xf>
    <xf numFmtId="0" fontId="41" fillId="46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7" fillId="52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7" fillId="51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zoomScale="55" zoomScaleNormal="55" workbookViewId="0">
      <pane xSplit="11" ySplit="3" topLeftCell="T16" activePane="bottomRight" state="frozen"/>
      <selection/>
      <selection pane="topRight"/>
      <selection pane="bottomLeft"/>
      <selection pane="bottomRight" activeCell="BP30" sqref="BP30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1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0.08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74"/>
      <c r="R7" s="975"/>
      <c r="S7" s="976">
        <v>10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>
        <v>1</v>
      </c>
      <c r="AL7" s="704"/>
      <c r="AM7" s="704"/>
      <c r="AN7" s="704"/>
      <c r="AO7" s="974"/>
      <c r="AP7" s="1016"/>
      <c r="AQ7" s="1017">
        <v>1</v>
      </c>
      <c r="AR7" s="1017"/>
      <c r="AS7" s="1017"/>
      <c r="AT7" s="1017"/>
      <c r="AU7" s="977"/>
      <c r="AV7" s="1016"/>
      <c r="AW7" s="1017">
        <v>1</v>
      </c>
      <c r="AX7" s="1017"/>
      <c r="AY7" s="1017"/>
      <c r="AZ7" s="1017"/>
      <c r="BA7" s="977"/>
      <c r="BB7" s="1016"/>
      <c r="BC7" s="1017">
        <v>0.12</v>
      </c>
      <c r="BD7" s="1017"/>
      <c r="BE7" s="1017"/>
      <c r="BF7" s="1017"/>
      <c r="BG7" s="977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>
        <f t="shared" si="6"/>
        <v>175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5</v>
      </c>
      <c r="Q8" s="978"/>
      <c r="R8" s="987">
        <v>10</v>
      </c>
      <c r="S8" s="980">
        <v>10</v>
      </c>
      <c r="T8" s="980"/>
      <c r="U8" s="980">
        <v>3</v>
      </c>
      <c r="V8" s="980"/>
      <c r="W8" s="982"/>
      <c r="X8" s="987"/>
      <c r="Y8" s="980"/>
      <c r="Z8" s="980"/>
      <c r="AA8" s="980"/>
      <c r="AB8" s="980"/>
      <c r="AC8" s="982"/>
      <c r="AD8" s="566"/>
      <c r="AE8" s="952"/>
      <c r="AF8" s="952"/>
      <c r="AG8" s="952"/>
      <c r="AH8" s="952">
        <v>1</v>
      </c>
      <c r="AI8" s="978"/>
      <c r="AJ8" s="566">
        <v>2</v>
      </c>
      <c r="AK8" s="952">
        <v>1</v>
      </c>
      <c r="AL8" s="952">
        <v>2</v>
      </c>
      <c r="AM8" s="952"/>
      <c r="AN8" s="952">
        <v>2</v>
      </c>
      <c r="AO8" s="978"/>
      <c r="AP8" s="568">
        <v>2</v>
      </c>
      <c r="AQ8" s="773">
        <v>2</v>
      </c>
      <c r="AR8" s="773">
        <v>3</v>
      </c>
      <c r="AS8" s="773">
        <v>1</v>
      </c>
      <c r="AT8" s="773">
        <v>2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82"/>
      <c r="BB8" s="568">
        <v>0.24</v>
      </c>
      <c r="BC8" s="773">
        <v>0.17</v>
      </c>
      <c r="BD8" s="773">
        <v>0.31</v>
      </c>
      <c r="BE8" s="773">
        <v>0.05</v>
      </c>
      <c r="BF8" s="773">
        <v>0.39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5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5</v>
      </c>
      <c r="BY8" s="982"/>
      <c r="BZ8" s="832">
        <f t="shared" si="8"/>
        <v>58.3333333333333</v>
      </c>
      <c r="CA8" s="833">
        <f t="shared" si="6"/>
        <v>82.3529411764706</v>
      </c>
      <c r="CB8" s="833">
        <f t="shared" si="6"/>
        <v>22.5806451612903</v>
      </c>
      <c r="CC8" s="833">
        <f t="shared" si="6"/>
        <v>280</v>
      </c>
      <c r="CD8" s="833">
        <f t="shared" si="6"/>
        <v>89.7435897435897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2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>
        <v>1</v>
      </c>
      <c r="AF10" s="955"/>
      <c r="AG10" s="955"/>
      <c r="AH10" s="955"/>
      <c r="AI10" s="983"/>
      <c r="AJ10" s="577"/>
      <c r="AK10" s="955">
        <v>1</v>
      </c>
      <c r="AL10" s="955"/>
      <c r="AM10" s="955"/>
      <c r="AN10" s="955"/>
      <c r="AO10" s="983"/>
      <c r="AP10" s="579">
        <v>1</v>
      </c>
      <c r="AQ10" s="778">
        <v>1</v>
      </c>
      <c r="AR10" s="778"/>
      <c r="AS10" s="778"/>
      <c r="AT10" s="778"/>
      <c r="AU10" s="986"/>
      <c r="AV10" s="579">
        <v>1</v>
      </c>
      <c r="AW10" s="778">
        <v>1</v>
      </c>
      <c r="AX10" s="778"/>
      <c r="AY10" s="778"/>
      <c r="AZ10" s="778"/>
      <c r="BA10" s="986"/>
      <c r="BB10" s="579">
        <v>0.05</v>
      </c>
      <c r="BC10" s="778">
        <v>0.27</v>
      </c>
      <c r="BD10" s="778"/>
      <c r="BE10" s="778"/>
      <c r="BF10" s="778"/>
      <c r="BG10" s="986"/>
      <c r="BH10" s="598">
        <f t="shared" si="0"/>
        <v>3</v>
      </c>
      <c r="BI10" s="1033">
        <f t="shared" si="1"/>
        <v>2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2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>
        <f t="shared" si="6"/>
        <v>51.8518518518518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3</v>
      </c>
      <c r="M11" s="704">
        <v>2</v>
      </c>
      <c r="N11" s="704">
        <v>5</v>
      </c>
      <c r="O11" s="704">
        <v>2</v>
      </c>
      <c r="P11" s="704">
        <v>2</v>
      </c>
      <c r="Q11" s="988">
        <v>2</v>
      </c>
      <c r="R11" s="975">
        <v>3</v>
      </c>
      <c r="S11" s="976"/>
      <c r="T11" s="976">
        <v>5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2</v>
      </c>
      <c r="AE11" s="704">
        <v>5</v>
      </c>
      <c r="AF11" s="704">
        <v>1</v>
      </c>
      <c r="AG11" s="704">
        <v>1</v>
      </c>
      <c r="AH11" s="704">
        <v>1</v>
      </c>
      <c r="AI11" s="988"/>
      <c r="AJ11" s="703">
        <v>4</v>
      </c>
      <c r="AK11" s="704">
        <v>8</v>
      </c>
      <c r="AL11" s="704">
        <v>5</v>
      </c>
      <c r="AM11" s="704">
        <v>3</v>
      </c>
      <c r="AN11" s="704">
        <v>1</v>
      </c>
      <c r="AO11" s="988">
        <v>2</v>
      </c>
      <c r="AP11" s="1016">
        <v>9</v>
      </c>
      <c r="AQ11" s="1017">
        <v>18</v>
      </c>
      <c r="AR11" s="1017">
        <v>11</v>
      </c>
      <c r="AS11" s="1017">
        <v>14</v>
      </c>
      <c r="AT11" s="1017">
        <v>2</v>
      </c>
      <c r="AU11" s="1020">
        <v>4</v>
      </c>
      <c r="AV11" s="1016">
        <v>13</v>
      </c>
      <c r="AW11" s="1017">
        <v>22</v>
      </c>
      <c r="AX11" s="1017">
        <v>14</v>
      </c>
      <c r="AY11" s="1017">
        <v>16</v>
      </c>
      <c r="AZ11" s="1017">
        <v>2</v>
      </c>
      <c r="BA11" s="1020">
        <v>6</v>
      </c>
      <c r="BB11" s="1016">
        <v>1.1</v>
      </c>
      <c r="BC11" s="1017">
        <v>2.28</v>
      </c>
      <c r="BD11" s="1017">
        <v>1.1</v>
      </c>
      <c r="BE11" s="1017">
        <v>1.1</v>
      </c>
      <c r="BF11" s="1017">
        <v>0.67</v>
      </c>
      <c r="BG11" s="1020">
        <v>0.37</v>
      </c>
      <c r="BH11" s="1034">
        <f t="shared" si="0"/>
        <v>3</v>
      </c>
      <c r="BI11" s="799">
        <f t="shared" si="1"/>
        <v>2</v>
      </c>
      <c r="BJ11" s="799">
        <f t="shared" si="2"/>
        <v>5</v>
      </c>
      <c r="BK11" s="799">
        <f t="shared" si="3"/>
        <v>2</v>
      </c>
      <c r="BL11" s="799">
        <f t="shared" si="4"/>
        <v>2</v>
      </c>
      <c r="BM11" s="1039">
        <f>IF($A$1="补货",Q11+W11+AC11,Q11)</f>
        <v>2</v>
      </c>
      <c r="BN11" s="1000"/>
      <c r="BO11" s="1001"/>
      <c r="BP11" s="1001"/>
      <c r="BQ11" s="1001"/>
      <c r="BR11" s="1001">
        <v>2</v>
      </c>
      <c r="BS11" s="989"/>
      <c r="BT11" s="798">
        <f t="shared" si="7"/>
        <v>3</v>
      </c>
      <c r="BU11" s="814">
        <f t="shared" si="5"/>
        <v>2</v>
      </c>
      <c r="BV11" s="814">
        <f t="shared" si="5"/>
        <v>5</v>
      </c>
      <c r="BW11" s="814">
        <f t="shared" si="5"/>
        <v>2</v>
      </c>
      <c r="BX11" s="814">
        <f t="shared" si="5"/>
        <v>4</v>
      </c>
      <c r="BY11" s="1050">
        <f t="shared" si="5"/>
        <v>2</v>
      </c>
      <c r="BZ11" s="1043">
        <f t="shared" si="8"/>
        <v>19.0909090909091</v>
      </c>
      <c r="CA11" s="1044">
        <f t="shared" si="6"/>
        <v>6.14035087719298</v>
      </c>
      <c r="CB11" s="1044">
        <f t="shared" si="6"/>
        <v>31.8181818181818</v>
      </c>
      <c r="CC11" s="1044">
        <f t="shared" si="6"/>
        <v>12.7272727272727</v>
      </c>
      <c r="CD11" s="1044">
        <f t="shared" si="6"/>
        <v>41.7910447761194</v>
      </c>
      <c r="CE11" s="1063">
        <f t="shared" si="6"/>
        <v>37.8378378378378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2</v>
      </c>
      <c r="M12" s="955">
        <v>6</v>
      </c>
      <c r="N12" s="955">
        <v>6</v>
      </c>
      <c r="O12" s="955">
        <v>3</v>
      </c>
      <c r="P12" s="955">
        <v>2</v>
      </c>
      <c r="Q12" s="990">
        <v>4</v>
      </c>
      <c r="R12" s="991">
        <v>3</v>
      </c>
      <c r="S12" s="992"/>
      <c r="T12" s="992">
        <v>31</v>
      </c>
      <c r="U12" s="992">
        <v>3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3</v>
      </c>
      <c r="AE12" s="955">
        <v>5</v>
      </c>
      <c r="AF12" s="955">
        <v>2</v>
      </c>
      <c r="AG12" s="955">
        <v>3</v>
      </c>
      <c r="AH12" s="955"/>
      <c r="AI12" s="990"/>
      <c r="AJ12" s="577">
        <v>10</v>
      </c>
      <c r="AK12" s="955">
        <v>9</v>
      </c>
      <c r="AL12" s="955">
        <v>8</v>
      </c>
      <c r="AM12" s="955">
        <v>4</v>
      </c>
      <c r="AN12" s="955">
        <v>3</v>
      </c>
      <c r="AO12" s="990">
        <v>3</v>
      </c>
      <c r="AP12" s="1021">
        <v>14</v>
      </c>
      <c r="AQ12" s="1022">
        <v>22</v>
      </c>
      <c r="AR12" s="1022">
        <v>14</v>
      </c>
      <c r="AS12" s="1022">
        <v>7</v>
      </c>
      <c r="AT12" s="1022">
        <v>5</v>
      </c>
      <c r="AU12" s="1023">
        <v>4</v>
      </c>
      <c r="AV12" s="1021">
        <v>17</v>
      </c>
      <c r="AW12" s="1022">
        <v>27</v>
      </c>
      <c r="AX12" s="1022">
        <v>22</v>
      </c>
      <c r="AY12" s="1022">
        <v>9</v>
      </c>
      <c r="AZ12" s="1022">
        <v>5</v>
      </c>
      <c r="BA12" s="1023">
        <v>4</v>
      </c>
      <c r="BB12" s="1021">
        <v>1.9</v>
      </c>
      <c r="BC12" s="1022">
        <v>2.92</v>
      </c>
      <c r="BD12" s="1022">
        <v>2.04</v>
      </c>
      <c r="BE12" s="1022">
        <v>1.47</v>
      </c>
      <c r="BF12" s="1022">
        <v>0.46</v>
      </c>
      <c r="BG12" s="1023">
        <v>0.41</v>
      </c>
      <c r="BH12" s="802">
        <f t="shared" si="0"/>
        <v>2</v>
      </c>
      <c r="BI12" s="803">
        <f t="shared" si="1"/>
        <v>6</v>
      </c>
      <c r="BJ12" s="803">
        <f t="shared" si="2"/>
        <v>6</v>
      </c>
      <c r="BK12" s="803">
        <f t="shared" si="3"/>
        <v>3</v>
      </c>
      <c r="BL12" s="803">
        <f t="shared" si="4"/>
        <v>2</v>
      </c>
      <c r="BM12" s="1040">
        <f>IF($A$1="补货",Q12+W12+AC12,Q12)</f>
        <v>4</v>
      </c>
      <c r="BN12" s="1006">
        <v>3</v>
      </c>
      <c r="BO12" s="1007"/>
      <c r="BP12" s="1007">
        <v>2</v>
      </c>
      <c r="BQ12" s="1007">
        <v>3</v>
      </c>
      <c r="BR12" s="1007"/>
      <c r="BS12" s="993"/>
      <c r="BT12" s="817">
        <f t="shared" si="7"/>
        <v>5</v>
      </c>
      <c r="BU12" s="818">
        <f t="shared" si="5"/>
        <v>6</v>
      </c>
      <c r="BV12" s="818">
        <f t="shared" si="5"/>
        <v>8</v>
      </c>
      <c r="BW12" s="818">
        <f t="shared" si="5"/>
        <v>6</v>
      </c>
      <c r="BX12" s="818">
        <f t="shared" si="5"/>
        <v>2</v>
      </c>
      <c r="BY12" s="1051">
        <f t="shared" si="5"/>
        <v>4</v>
      </c>
      <c r="BZ12" s="1052">
        <f t="shared" si="8"/>
        <v>18.4210526315789</v>
      </c>
      <c r="CA12" s="1053">
        <f t="shared" si="6"/>
        <v>14.3835616438356</v>
      </c>
      <c r="CB12" s="1053">
        <f t="shared" si="6"/>
        <v>27.4509803921569</v>
      </c>
      <c r="CC12" s="1053">
        <f t="shared" si="6"/>
        <v>28.5714285714286</v>
      </c>
      <c r="CD12" s="1053">
        <f t="shared" si="6"/>
        <v>30.4347826086956</v>
      </c>
      <c r="CE12" s="1064">
        <f t="shared" si="6"/>
        <v>68.2926829268293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7</v>
      </c>
      <c r="M13" s="704">
        <v>8</v>
      </c>
      <c r="N13" s="704">
        <v>4</v>
      </c>
      <c r="O13" s="704">
        <v>4</v>
      </c>
      <c r="P13" s="704">
        <v>3</v>
      </c>
      <c r="Q13" s="974"/>
      <c r="R13" s="975">
        <v>15</v>
      </c>
      <c r="S13" s="976">
        <v>2</v>
      </c>
      <c r="T13" s="976">
        <v>18</v>
      </c>
      <c r="U13" s="976"/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8</v>
      </c>
      <c r="AE13" s="704">
        <v>3</v>
      </c>
      <c r="AF13" s="704">
        <v>3</v>
      </c>
      <c r="AG13" s="704">
        <v>3</v>
      </c>
      <c r="AH13" s="704">
        <v>1</v>
      </c>
      <c r="AI13" s="974"/>
      <c r="AJ13" s="703">
        <v>24</v>
      </c>
      <c r="AK13" s="704">
        <v>9</v>
      </c>
      <c r="AL13" s="704">
        <v>8</v>
      </c>
      <c r="AM13" s="1013">
        <v>5</v>
      </c>
      <c r="AN13" s="1013">
        <v>1</v>
      </c>
      <c r="AO13" s="974"/>
      <c r="AP13" s="1016">
        <v>36</v>
      </c>
      <c r="AQ13" s="1017">
        <v>22</v>
      </c>
      <c r="AR13" s="1017">
        <v>9</v>
      </c>
      <c r="AS13" s="1024">
        <v>6</v>
      </c>
      <c r="AT13" s="1024">
        <v>2</v>
      </c>
      <c r="AU13" s="977"/>
      <c r="AV13" s="1016">
        <v>47</v>
      </c>
      <c r="AW13" s="1017">
        <v>30</v>
      </c>
      <c r="AX13" s="1017">
        <v>13</v>
      </c>
      <c r="AY13" s="1024">
        <v>8</v>
      </c>
      <c r="AZ13" s="1024">
        <v>3</v>
      </c>
      <c r="BA13" s="977"/>
      <c r="BB13" s="1016">
        <v>5.22</v>
      </c>
      <c r="BC13" s="1017">
        <v>2.32</v>
      </c>
      <c r="BD13" s="1017">
        <v>2.23</v>
      </c>
      <c r="BE13" s="1017">
        <v>1.48</v>
      </c>
      <c r="BF13" s="1017">
        <v>0.34</v>
      </c>
      <c r="BG13" s="977"/>
      <c r="BH13" s="1034">
        <f t="shared" si="0"/>
        <v>7</v>
      </c>
      <c r="BI13" s="799">
        <f t="shared" si="1"/>
        <v>8</v>
      </c>
      <c r="BJ13" s="799">
        <f t="shared" si="2"/>
        <v>4</v>
      </c>
      <c r="BK13" s="799">
        <f t="shared" si="3"/>
        <v>4</v>
      </c>
      <c r="BL13" s="799">
        <f t="shared" si="4"/>
        <v>3</v>
      </c>
      <c r="BM13" s="977"/>
      <c r="BN13" s="1000">
        <v>3</v>
      </c>
      <c r="BO13" s="1001"/>
      <c r="BP13" s="1001">
        <v>4</v>
      </c>
      <c r="BQ13" s="1001"/>
      <c r="BR13" s="1001"/>
      <c r="BS13" s="977"/>
      <c r="BT13" s="798">
        <f t="shared" si="7"/>
        <v>10</v>
      </c>
      <c r="BU13" s="814">
        <f t="shared" si="5"/>
        <v>8</v>
      </c>
      <c r="BV13" s="814">
        <f t="shared" si="5"/>
        <v>8</v>
      </c>
      <c r="BW13" s="814">
        <f t="shared" ref="BW13:BW15" si="9">BK13+BQ13</f>
        <v>4</v>
      </c>
      <c r="BX13" s="814">
        <f t="shared" ref="BX13:BX15" si="10">BL13+BR13</f>
        <v>3</v>
      </c>
      <c r="BY13" s="977"/>
      <c r="BZ13" s="1043">
        <f t="shared" si="8"/>
        <v>13.4099616858238</v>
      </c>
      <c r="CA13" s="1044">
        <f t="shared" si="6"/>
        <v>24.1379310344828</v>
      </c>
      <c r="CB13" s="1044">
        <f t="shared" si="6"/>
        <v>25.1121076233184</v>
      </c>
      <c r="CC13" s="1044">
        <f t="shared" ref="CC13:CC15" si="11">IF(BE13&lt;&gt;0,BW13/BE13*7,"-")</f>
        <v>18.9189189189189</v>
      </c>
      <c r="CD13" s="1044">
        <f t="shared" ref="CD13:CD15" si="12">IF(BF13&lt;&gt;0,BX13/BF13*7,"-")</f>
        <v>61.7647058823529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7</v>
      </c>
      <c r="M14" s="952">
        <v>8</v>
      </c>
      <c r="N14" s="952">
        <v>6</v>
      </c>
      <c r="O14" s="952">
        <v>1</v>
      </c>
      <c r="P14" s="952">
        <v>2</v>
      </c>
      <c r="Q14" s="978"/>
      <c r="R14" s="987">
        <v>30</v>
      </c>
      <c r="S14" s="980">
        <v>21</v>
      </c>
      <c r="T14" s="980">
        <v>10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5</v>
      </c>
      <c r="AE14" s="952"/>
      <c r="AF14" s="952">
        <v>2</v>
      </c>
      <c r="AG14" s="952">
        <v>1</v>
      </c>
      <c r="AH14" s="952"/>
      <c r="AI14" s="978"/>
      <c r="AJ14" s="566">
        <v>13</v>
      </c>
      <c r="AK14" s="952">
        <v>8</v>
      </c>
      <c r="AL14" s="952">
        <v>3</v>
      </c>
      <c r="AM14" s="1014">
        <v>2</v>
      </c>
      <c r="AN14" s="1014">
        <v>1</v>
      </c>
      <c r="AO14" s="978"/>
      <c r="AP14" s="568">
        <v>25</v>
      </c>
      <c r="AQ14" s="773">
        <v>22</v>
      </c>
      <c r="AR14" s="773">
        <v>4</v>
      </c>
      <c r="AS14" s="1025">
        <v>5</v>
      </c>
      <c r="AT14" s="1025">
        <v>1</v>
      </c>
      <c r="AU14" s="982"/>
      <c r="AV14" s="568">
        <v>39</v>
      </c>
      <c r="AW14" s="773">
        <v>30</v>
      </c>
      <c r="AX14" s="773">
        <v>5</v>
      </c>
      <c r="AY14" s="1025">
        <v>5</v>
      </c>
      <c r="AZ14" s="1025">
        <v>2</v>
      </c>
      <c r="BA14" s="982"/>
      <c r="BB14" s="568">
        <v>3.14</v>
      </c>
      <c r="BC14" s="773">
        <v>1.8</v>
      </c>
      <c r="BD14" s="773">
        <v>0.73</v>
      </c>
      <c r="BE14" s="773">
        <v>0.89</v>
      </c>
      <c r="BF14" s="773">
        <v>0.14</v>
      </c>
      <c r="BG14" s="982"/>
      <c r="BH14" s="586">
        <f t="shared" si="0"/>
        <v>7</v>
      </c>
      <c r="BI14" s="1031">
        <f t="shared" si="1"/>
        <v>8</v>
      </c>
      <c r="BJ14" s="1031">
        <f t="shared" si="2"/>
        <v>6</v>
      </c>
      <c r="BK14" s="1031">
        <f t="shared" si="3"/>
        <v>1</v>
      </c>
      <c r="BL14" s="1031">
        <f t="shared" si="4"/>
        <v>2</v>
      </c>
      <c r="BM14" s="982"/>
      <c r="BN14" s="567">
        <v>5</v>
      </c>
      <c r="BO14" s="537"/>
      <c r="BP14" s="537"/>
      <c r="BQ14" s="537">
        <v>3</v>
      </c>
      <c r="BR14" s="537"/>
      <c r="BS14" s="982"/>
      <c r="BT14" s="587">
        <f t="shared" si="7"/>
        <v>12</v>
      </c>
      <c r="BU14" s="1045">
        <f t="shared" si="5"/>
        <v>8</v>
      </c>
      <c r="BV14" s="1045">
        <f t="shared" si="5"/>
        <v>6</v>
      </c>
      <c r="BW14" s="1045">
        <f t="shared" si="9"/>
        <v>4</v>
      </c>
      <c r="BX14" s="1045">
        <f t="shared" si="10"/>
        <v>2</v>
      </c>
      <c r="BY14" s="982"/>
      <c r="BZ14" s="832">
        <f t="shared" si="8"/>
        <v>26.7515923566879</v>
      </c>
      <c r="CA14" s="833">
        <f t="shared" si="6"/>
        <v>31.1111111111111</v>
      </c>
      <c r="CB14" s="833">
        <f t="shared" si="6"/>
        <v>57.5342465753425</v>
      </c>
      <c r="CC14" s="833">
        <f t="shared" si="11"/>
        <v>31.4606741573034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/>
      <c r="M15" s="955"/>
      <c r="N15" s="955">
        <v>10</v>
      </c>
      <c r="O15" s="955">
        <v>5</v>
      </c>
      <c r="P15" s="955">
        <v>2</v>
      </c>
      <c r="Q15" s="983"/>
      <c r="R15" s="984"/>
      <c r="S15" s="985"/>
      <c r="T15" s="985">
        <v>15</v>
      </c>
      <c r="U15" s="985">
        <v>4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7</v>
      </c>
      <c r="AE15" s="955"/>
      <c r="AF15" s="955">
        <v>3</v>
      </c>
      <c r="AG15" s="955">
        <v>1</v>
      </c>
      <c r="AH15" s="955"/>
      <c r="AI15" s="983"/>
      <c r="AJ15" s="577">
        <v>21</v>
      </c>
      <c r="AK15" s="955">
        <v>5</v>
      </c>
      <c r="AL15" s="955">
        <v>14</v>
      </c>
      <c r="AM15" s="1015">
        <v>3</v>
      </c>
      <c r="AN15" s="1015"/>
      <c r="AO15" s="983"/>
      <c r="AP15" s="579">
        <v>73</v>
      </c>
      <c r="AQ15" s="778">
        <v>40</v>
      </c>
      <c r="AR15" s="778">
        <v>26</v>
      </c>
      <c r="AS15" s="1026">
        <v>6</v>
      </c>
      <c r="AT15" s="1026"/>
      <c r="AU15" s="986"/>
      <c r="AV15" s="579">
        <v>90</v>
      </c>
      <c r="AW15" s="778">
        <v>73</v>
      </c>
      <c r="AX15" s="778">
        <v>35</v>
      </c>
      <c r="AY15" s="1026">
        <v>7</v>
      </c>
      <c r="AZ15" s="1026">
        <v>1</v>
      </c>
      <c r="BA15" s="986"/>
      <c r="BB15" s="579">
        <v>6.48</v>
      </c>
      <c r="BC15" s="778">
        <v>2.89</v>
      </c>
      <c r="BD15" s="778">
        <v>3.23</v>
      </c>
      <c r="BE15" s="778">
        <v>0.68</v>
      </c>
      <c r="BF15" s="778">
        <v>0.02</v>
      </c>
      <c r="BG15" s="986"/>
      <c r="BH15" s="598">
        <f t="shared" si="0"/>
        <v>0</v>
      </c>
      <c r="BI15" s="1033">
        <f t="shared" si="1"/>
        <v>0</v>
      </c>
      <c r="BJ15" s="1033">
        <f t="shared" si="2"/>
        <v>10</v>
      </c>
      <c r="BK15" s="1033">
        <f t="shared" si="3"/>
        <v>5</v>
      </c>
      <c r="BL15" s="1033">
        <f t="shared" si="4"/>
        <v>2</v>
      </c>
      <c r="BM15" s="986"/>
      <c r="BN15" s="578"/>
      <c r="BO15" s="546"/>
      <c r="BP15" s="546"/>
      <c r="BQ15" s="546"/>
      <c r="BR15" s="546"/>
      <c r="BS15" s="986"/>
      <c r="BT15" s="599">
        <f t="shared" si="7"/>
        <v>0</v>
      </c>
      <c r="BU15" s="1049">
        <f t="shared" si="5"/>
        <v>0</v>
      </c>
      <c r="BV15" s="1049">
        <f t="shared" si="5"/>
        <v>10</v>
      </c>
      <c r="BW15" s="1049">
        <f t="shared" si="9"/>
        <v>5</v>
      </c>
      <c r="BX15" s="1049">
        <f t="shared" si="10"/>
        <v>2</v>
      </c>
      <c r="BY15" s="986"/>
      <c r="BZ15" s="836">
        <f t="shared" si="8"/>
        <v>0</v>
      </c>
      <c r="CA15" s="837">
        <f t="shared" si="6"/>
        <v>0</v>
      </c>
      <c r="CB15" s="837">
        <f t="shared" si="6"/>
        <v>21.671826625387</v>
      </c>
      <c r="CC15" s="837">
        <f t="shared" si="11"/>
        <v>51.4705882352941</v>
      </c>
      <c r="CD15" s="837">
        <f t="shared" si="12"/>
        <v>700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74"/>
      <c r="R16" s="975">
        <v>21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>
        <v>1</v>
      </c>
      <c r="AE16" s="704"/>
      <c r="AF16" s="704"/>
      <c r="AG16" s="704"/>
      <c r="AH16" s="704"/>
      <c r="AI16" s="974"/>
      <c r="AJ16" s="703">
        <v>1</v>
      </c>
      <c r="AK16" s="704">
        <v>1</v>
      </c>
      <c r="AL16" s="704">
        <v>2</v>
      </c>
      <c r="AM16" s="704">
        <v>1</v>
      </c>
      <c r="AN16" s="704"/>
      <c r="AO16" s="974"/>
      <c r="AP16" s="1016">
        <v>2</v>
      </c>
      <c r="AQ16" s="1017">
        <v>5</v>
      </c>
      <c r="AR16" s="1017">
        <v>4</v>
      </c>
      <c r="AS16" s="1017">
        <v>1</v>
      </c>
      <c r="AT16" s="1017"/>
      <c r="AU16" s="977"/>
      <c r="AV16" s="1016">
        <v>2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0.32</v>
      </c>
      <c r="BC16" s="1017">
        <v>0.34</v>
      </c>
      <c r="BD16" s="1017">
        <v>0.36</v>
      </c>
      <c r="BE16" s="1017">
        <v>0.12</v>
      </c>
      <c r="BF16" s="1017"/>
      <c r="BG16" s="977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77"/>
      <c r="BZ16" s="1043">
        <f t="shared" si="8"/>
        <v>43.75</v>
      </c>
      <c r="CA16" s="1044">
        <f t="shared" si="6"/>
        <v>82.3529411764706</v>
      </c>
      <c r="CB16" s="1044">
        <f t="shared" si="6"/>
        <v>38.8888888888889</v>
      </c>
      <c r="CC16" s="1044">
        <f t="shared" si="6"/>
        <v>175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3</v>
      </c>
      <c r="M17" s="952">
        <v>6</v>
      </c>
      <c r="N17" s="952">
        <v>4</v>
      </c>
      <c r="O17" s="952">
        <v>2</v>
      </c>
      <c r="P17" s="952">
        <v>10</v>
      </c>
      <c r="Q17" s="978"/>
      <c r="R17" s="987">
        <v>19</v>
      </c>
      <c r="S17" s="980">
        <v>24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>
        <v>2</v>
      </c>
      <c r="AE17" s="952">
        <v>1</v>
      </c>
      <c r="AF17" s="952">
        <v>2</v>
      </c>
      <c r="AG17" s="952"/>
      <c r="AH17" s="952"/>
      <c r="AI17" s="978"/>
      <c r="AJ17" s="566">
        <v>3</v>
      </c>
      <c r="AK17" s="952">
        <v>6</v>
      </c>
      <c r="AL17" s="952">
        <v>3</v>
      </c>
      <c r="AM17" s="952">
        <v>4</v>
      </c>
      <c r="AN17" s="952"/>
      <c r="AO17" s="978"/>
      <c r="AP17" s="568">
        <v>9</v>
      </c>
      <c r="AQ17" s="773">
        <v>14</v>
      </c>
      <c r="AR17" s="773">
        <v>7</v>
      </c>
      <c r="AS17" s="773">
        <v>4</v>
      </c>
      <c r="AT17" s="773"/>
      <c r="AU17" s="982"/>
      <c r="AV17" s="568">
        <v>13</v>
      </c>
      <c r="AW17" s="773">
        <v>18</v>
      </c>
      <c r="AX17" s="773">
        <v>7</v>
      </c>
      <c r="AY17" s="773">
        <v>4</v>
      </c>
      <c r="AZ17" s="773"/>
      <c r="BA17" s="982"/>
      <c r="BB17" s="568">
        <v>1.03</v>
      </c>
      <c r="BC17" s="773">
        <v>1.34</v>
      </c>
      <c r="BD17" s="773">
        <v>0.86</v>
      </c>
      <c r="BE17" s="773">
        <v>0.48</v>
      </c>
      <c r="BF17" s="773"/>
      <c r="BG17" s="982"/>
      <c r="BH17" s="586">
        <f t="shared" si="0"/>
        <v>3</v>
      </c>
      <c r="BI17" s="1031">
        <f t="shared" si="1"/>
        <v>6</v>
      </c>
      <c r="BJ17" s="1031">
        <f t="shared" si="2"/>
        <v>4</v>
      </c>
      <c r="BK17" s="1031">
        <f t="shared" si="3"/>
        <v>2</v>
      </c>
      <c r="BL17" s="1031">
        <f t="shared" si="4"/>
        <v>10</v>
      </c>
      <c r="BM17" s="982"/>
      <c r="BN17" s="567">
        <v>5</v>
      </c>
      <c r="BO17" s="537"/>
      <c r="BP17" s="537"/>
      <c r="BQ17" s="537"/>
      <c r="BR17" s="537"/>
      <c r="BS17" s="982"/>
      <c r="BT17" s="587">
        <f t="shared" si="7"/>
        <v>8</v>
      </c>
      <c r="BU17" s="1045">
        <f t="shared" si="5"/>
        <v>6</v>
      </c>
      <c r="BV17" s="1045">
        <f t="shared" si="5"/>
        <v>4</v>
      </c>
      <c r="BW17" s="1045">
        <f t="shared" si="5"/>
        <v>2</v>
      </c>
      <c r="BX17" s="1045">
        <f t="shared" si="5"/>
        <v>10</v>
      </c>
      <c r="BY17" s="982"/>
      <c r="BZ17" s="832">
        <f t="shared" si="8"/>
        <v>54.368932038835</v>
      </c>
      <c r="CA17" s="833">
        <f t="shared" si="6"/>
        <v>31.3432835820895</v>
      </c>
      <c r="CB17" s="833">
        <f t="shared" si="6"/>
        <v>32.5581395348837</v>
      </c>
      <c r="CC17" s="833">
        <f t="shared" si="6"/>
        <v>29.1666666666667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8</v>
      </c>
      <c r="N18" s="961">
        <v>3</v>
      </c>
      <c r="O18" s="961">
        <v>3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/>
      <c r="AF18" s="961"/>
      <c r="AG18" s="961">
        <v>1</v>
      </c>
      <c r="AH18" s="961"/>
      <c r="AI18" s="994"/>
      <c r="AJ18" s="569"/>
      <c r="AK18" s="961">
        <v>2</v>
      </c>
      <c r="AL18" s="961"/>
      <c r="AM18" s="961">
        <v>3</v>
      </c>
      <c r="AN18" s="961"/>
      <c r="AO18" s="994"/>
      <c r="AP18" s="571"/>
      <c r="AQ18" s="788">
        <v>3</v>
      </c>
      <c r="AR18" s="788"/>
      <c r="AS18" s="788">
        <v>4</v>
      </c>
      <c r="AT18" s="788"/>
      <c r="AU18" s="997"/>
      <c r="AV18" s="571">
        <v>1</v>
      </c>
      <c r="AW18" s="788">
        <v>3</v>
      </c>
      <c r="AX18" s="788"/>
      <c r="AY18" s="788">
        <v>4</v>
      </c>
      <c r="AZ18" s="788"/>
      <c r="BA18" s="997"/>
      <c r="BB18" s="571">
        <v>0.02</v>
      </c>
      <c r="BC18" s="788">
        <v>0.29</v>
      </c>
      <c r="BD18" s="788"/>
      <c r="BE18" s="788">
        <v>0.56</v>
      </c>
      <c r="BF18" s="788"/>
      <c r="BG18" s="997"/>
      <c r="BH18" s="589">
        <f t="shared" si="0"/>
        <v>3</v>
      </c>
      <c r="BI18" s="1035">
        <f t="shared" si="1"/>
        <v>8</v>
      </c>
      <c r="BJ18" s="1035">
        <f t="shared" si="2"/>
        <v>3</v>
      </c>
      <c r="BK18" s="1035">
        <f t="shared" si="3"/>
        <v>3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8</v>
      </c>
      <c r="BV18" s="1054">
        <f t="shared" si="5"/>
        <v>3</v>
      </c>
      <c r="BW18" s="1054">
        <f t="shared" si="5"/>
        <v>3</v>
      </c>
      <c r="BX18" s="1054">
        <f t="shared" si="5"/>
        <v>3</v>
      </c>
      <c r="BY18" s="997"/>
      <c r="BZ18" s="844">
        <f t="shared" si="8"/>
        <v>1050</v>
      </c>
      <c r="CA18" s="845">
        <f t="shared" si="6"/>
        <v>193.103448275862</v>
      </c>
      <c r="CB18" s="845" t="str">
        <f t="shared" si="6"/>
        <v>-</v>
      </c>
      <c r="CC18" s="845">
        <f t="shared" si="6"/>
        <v>37.5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2</v>
      </c>
      <c r="M20" s="952">
        <v>1</v>
      </c>
      <c r="N20" s="952">
        <v>4</v>
      </c>
      <c r="O20" s="952">
        <v>2</v>
      </c>
      <c r="P20" s="952">
        <v>5</v>
      </c>
      <c r="Q20" s="978"/>
      <c r="R20" s="979">
        <v>8</v>
      </c>
      <c r="S20" s="998">
        <v>13</v>
      </c>
      <c r="T20" s="998">
        <v>5</v>
      </c>
      <c r="U20" s="998">
        <v>2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>
        <v>1</v>
      </c>
      <c r="AG20" s="952"/>
      <c r="AH20" s="952"/>
      <c r="AI20" s="978"/>
      <c r="AJ20" s="566">
        <v>3</v>
      </c>
      <c r="AK20" s="952"/>
      <c r="AL20" s="952">
        <v>2</v>
      </c>
      <c r="AM20" s="952">
        <v>1</v>
      </c>
      <c r="AN20" s="952"/>
      <c r="AO20" s="978"/>
      <c r="AP20" s="1018">
        <v>4</v>
      </c>
      <c r="AQ20" s="1027">
        <v>2</v>
      </c>
      <c r="AR20" s="1027">
        <v>3</v>
      </c>
      <c r="AS20" s="1027">
        <v>2</v>
      </c>
      <c r="AT20" s="1027"/>
      <c r="AU20" s="982"/>
      <c r="AV20" s="1018">
        <v>4</v>
      </c>
      <c r="AW20" s="1027">
        <v>3</v>
      </c>
      <c r="AX20" s="1027">
        <v>4</v>
      </c>
      <c r="AY20" s="1027">
        <v>3</v>
      </c>
      <c r="AZ20" s="1027"/>
      <c r="BA20" s="982"/>
      <c r="BB20" s="1018">
        <v>0.41</v>
      </c>
      <c r="BC20" s="1027">
        <v>0.12</v>
      </c>
      <c r="BD20" s="1027">
        <v>0.46</v>
      </c>
      <c r="BE20" s="1027">
        <v>0.19</v>
      </c>
      <c r="BF20" s="1027"/>
      <c r="BG20" s="982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82"/>
      <c r="BN20" s="1003"/>
      <c r="BO20" s="1004"/>
      <c r="BP20" s="1004"/>
      <c r="BQ20" s="1004"/>
      <c r="BR20" s="1004"/>
      <c r="BS20" s="982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34.1463414634146</v>
      </c>
      <c r="CA20" s="1055">
        <f t="shared" si="8"/>
        <v>58.3333333333333</v>
      </c>
      <c r="CB20" s="1055">
        <f t="shared" si="8"/>
        <v>60.8695652173913</v>
      </c>
      <c r="CC20" s="1055">
        <f t="shared" si="8"/>
        <v>73.6842105263158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3</v>
      </c>
      <c r="N21" s="955">
        <v>3</v>
      </c>
      <c r="O21" s="955">
        <v>4</v>
      </c>
      <c r="P21" s="955">
        <v>8</v>
      </c>
      <c r="Q21" s="983"/>
      <c r="R21" s="991"/>
      <c r="S21" s="992"/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/>
      <c r="AF21" s="955"/>
      <c r="AG21" s="955"/>
      <c r="AH21" s="955">
        <v>1</v>
      </c>
      <c r="AI21" s="983"/>
      <c r="AJ21" s="577"/>
      <c r="AK21" s="955">
        <v>3</v>
      </c>
      <c r="AL21" s="955">
        <v>1</v>
      </c>
      <c r="AM21" s="955"/>
      <c r="AN21" s="955">
        <v>3</v>
      </c>
      <c r="AO21" s="983"/>
      <c r="AP21" s="1021"/>
      <c r="AQ21" s="1022">
        <v>4</v>
      </c>
      <c r="AR21" s="1022">
        <v>3</v>
      </c>
      <c r="AS21" s="1022">
        <v>3</v>
      </c>
      <c r="AT21" s="1022">
        <v>3</v>
      </c>
      <c r="AU21" s="986"/>
      <c r="AV21" s="1021"/>
      <c r="AW21" s="1022">
        <v>4</v>
      </c>
      <c r="AX21" s="1022">
        <v>3</v>
      </c>
      <c r="AY21" s="1022">
        <v>3</v>
      </c>
      <c r="AZ21" s="1022">
        <v>3</v>
      </c>
      <c r="BA21" s="986"/>
      <c r="BB21" s="1021"/>
      <c r="BC21" s="1022">
        <v>0.41</v>
      </c>
      <c r="BD21" s="1022">
        <v>0.22</v>
      </c>
      <c r="BE21" s="1022">
        <v>0.15</v>
      </c>
      <c r="BF21" s="1022">
        <v>0.51</v>
      </c>
      <c r="BG21" s="986"/>
      <c r="BH21" s="802">
        <f t="shared" si="0"/>
        <v>5</v>
      </c>
      <c r="BI21" s="803">
        <f t="shared" si="1"/>
        <v>3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86"/>
      <c r="BN21" s="1006"/>
      <c r="BO21" s="1007"/>
      <c r="BP21" s="1007"/>
      <c r="BQ21" s="1007"/>
      <c r="BR21" s="1007"/>
      <c r="BS21" s="986"/>
      <c r="BT21" s="817">
        <f t="shared" si="7"/>
        <v>5</v>
      </c>
      <c r="BU21" s="818">
        <f t="shared" si="7"/>
        <v>3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86"/>
      <c r="BZ21" s="1052" t="str">
        <f t="shared" si="8"/>
        <v>-</v>
      </c>
      <c r="CA21" s="1053">
        <f t="shared" si="8"/>
        <v>51.219512195122</v>
      </c>
      <c r="CB21" s="1053">
        <f t="shared" si="8"/>
        <v>95.4545454545455</v>
      </c>
      <c r="CC21" s="1053">
        <f t="shared" si="8"/>
        <v>186.666666666667</v>
      </c>
      <c r="CD21" s="1053">
        <f t="shared" si="8"/>
        <v>109.803921568627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3</v>
      </c>
      <c r="M22" s="713"/>
      <c r="N22" s="713">
        <v>3</v>
      </c>
      <c r="O22" s="713">
        <v>6</v>
      </c>
      <c r="P22" s="713">
        <v>2</v>
      </c>
      <c r="Q22" s="999"/>
      <c r="R22" s="975"/>
      <c r="S22" s="976">
        <v>2</v>
      </c>
      <c r="T22" s="976"/>
      <c r="U22" s="976"/>
      <c r="V22" s="976"/>
      <c r="W22" s="977"/>
      <c r="X22" s="975"/>
      <c r="Y22" s="976"/>
      <c r="Z22" s="976"/>
      <c r="AA22" s="976"/>
      <c r="AB22" s="976"/>
      <c r="AC22" s="977"/>
      <c r="AD22" s="703">
        <v>2</v>
      </c>
      <c r="AE22" s="704">
        <v>1</v>
      </c>
      <c r="AF22" s="704"/>
      <c r="AG22" s="704"/>
      <c r="AH22" s="704">
        <v>4</v>
      </c>
      <c r="AI22" s="974"/>
      <c r="AJ22" s="703">
        <v>2</v>
      </c>
      <c r="AK22" s="704">
        <v>2</v>
      </c>
      <c r="AL22" s="704">
        <v>2</v>
      </c>
      <c r="AM22" s="704"/>
      <c r="AN22" s="704">
        <v>5</v>
      </c>
      <c r="AO22" s="974"/>
      <c r="AP22" s="1016">
        <v>3</v>
      </c>
      <c r="AQ22" s="1017">
        <v>3</v>
      </c>
      <c r="AR22" s="1017">
        <v>3</v>
      </c>
      <c r="AS22" s="1017">
        <v>1</v>
      </c>
      <c r="AT22" s="1017">
        <v>6</v>
      </c>
      <c r="AU22" s="977"/>
      <c r="AV22" s="1016">
        <v>3</v>
      </c>
      <c r="AW22" s="1017">
        <v>3</v>
      </c>
      <c r="AX22" s="1017">
        <v>5</v>
      </c>
      <c r="AY22" s="1017">
        <v>2</v>
      </c>
      <c r="AZ22" s="1017">
        <v>7</v>
      </c>
      <c r="BA22" s="977"/>
      <c r="BB22" s="1016">
        <v>0.59</v>
      </c>
      <c r="BC22" s="1017">
        <v>0.79</v>
      </c>
      <c r="BD22" s="1017">
        <v>0.32</v>
      </c>
      <c r="BE22" s="1017">
        <v>0.07</v>
      </c>
      <c r="BF22" s="1017">
        <v>1.27</v>
      </c>
      <c r="BG22" s="977"/>
      <c r="BH22" s="798">
        <f t="shared" si="0"/>
        <v>3</v>
      </c>
      <c r="BI22" s="799">
        <f t="shared" si="1"/>
        <v>0</v>
      </c>
      <c r="BJ22" s="799">
        <f t="shared" si="2"/>
        <v>3</v>
      </c>
      <c r="BK22" s="799">
        <f t="shared" si="3"/>
        <v>6</v>
      </c>
      <c r="BL22" s="799">
        <f t="shared" si="4"/>
        <v>2</v>
      </c>
      <c r="BM22" s="977"/>
      <c r="BN22" s="1000"/>
      <c r="BO22" s="1001">
        <v>2</v>
      </c>
      <c r="BP22" s="1001"/>
      <c r="BQ22" s="1001"/>
      <c r="BR22" s="1001"/>
      <c r="BS22" s="977"/>
      <c r="BT22" s="798">
        <f t="shared" si="7"/>
        <v>3</v>
      </c>
      <c r="BU22" s="814">
        <f t="shared" si="7"/>
        <v>2</v>
      </c>
      <c r="BV22" s="814">
        <f t="shared" si="7"/>
        <v>3</v>
      </c>
      <c r="BW22" s="814">
        <f t="shared" si="7"/>
        <v>6</v>
      </c>
      <c r="BX22" s="814">
        <f t="shared" si="7"/>
        <v>2</v>
      </c>
      <c r="BY22" s="977"/>
      <c r="BZ22" s="1043">
        <f t="shared" si="8"/>
        <v>35.5932203389831</v>
      </c>
      <c r="CA22" s="1044">
        <f t="shared" si="8"/>
        <v>17.7215189873418</v>
      </c>
      <c r="CB22" s="1044">
        <f t="shared" si="8"/>
        <v>65.625</v>
      </c>
      <c r="CC22" s="1044">
        <f t="shared" si="8"/>
        <v>600</v>
      </c>
      <c r="CD22" s="1044">
        <f t="shared" si="8"/>
        <v>11.0236220472441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2</v>
      </c>
      <c r="Q23" s="994"/>
      <c r="R23" s="578"/>
      <c r="S23" s="546"/>
      <c r="T23" s="546"/>
      <c r="U23" s="546"/>
      <c r="V23" s="546"/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1</v>
      </c>
      <c r="AI23" s="983"/>
      <c r="AJ23" s="577"/>
      <c r="AK23" s="955"/>
      <c r="AL23" s="955"/>
      <c r="AM23" s="955"/>
      <c r="AN23" s="955">
        <v>9</v>
      </c>
      <c r="AO23" s="983"/>
      <c r="AP23" s="579"/>
      <c r="AQ23" s="778"/>
      <c r="AR23" s="778"/>
      <c r="AS23" s="778"/>
      <c r="AT23" s="778">
        <v>14</v>
      </c>
      <c r="AU23" s="986"/>
      <c r="AV23" s="579">
        <v>1</v>
      </c>
      <c r="AW23" s="778"/>
      <c r="AX23" s="778"/>
      <c r="AY23" s="778"/>
      <c r="AZ23" s="778">
        <v>17</v>
      </c>
      <c r="BA23" s="986"/>
      <c r="BB23" s="579">
        <v>0.02</v>
      </c>
      <c r="BC23" s="778"/>
      <c r="BD23" s="778"/>
      <c r="BE23" s="778"/>
      <c r="BF23" s="778">
        <v>1.53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2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2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9.15032679738562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2</v>
      </c>
      <c r="N24" s="704">
        <v>1</v>
      </c>
      <c r="O24" s="704">
        <v>3</v>
      </c>
      <c r="P24" s="704">
        <v>4</v>
      </c>
      <c r="Q24" s="988">
        <v>4</v>
      </c>
      <c r="R24" s="1000">
        <v>15</v>
      </c>
      <c r="S24" s="1001">
        <v>10</v>
      </c>
      <c r="T24" s="1001">
        <v>3</v>
      </c>
      <c r="U24" s="1001">
        <v>5</v>
      </c>
      <c r="V24" s="1001">
        <v>5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/>
      <c r="AF24" s="704">
        <v>1</v>
      </c>
      <c r="AG24" s="704"/>
      <c r="AH24" s="704">
        <v>2</v>
      </c>
      <c r="AI24" s="988"/>
      <c r="AJ24" s="703">
        <v>2</v>
      </c>
      <c r="AK24" s="704">
        <v>3</v>
      </c>
      <c r="AL24" s="704">
        <v>4</v>
      </c>
      <c r="AM24" s="704">
        <v>1</v>
      </c>
      <c r="AN24" s="704">
        <v>6</v>
      </c>
      <c r="AO24" s="988">
        <v>3</v>
      </c>
      <c r="AP24" s="1016">
        <v>5</v>
      </c>
      <c r="AQ24" s="1017">
        <v>6</v>
      </c>
      <c r="AR24" s="1017">
        <v>5</v>
      </c>
      <c r="AS24" s="1017">
        <v>4</v>
      </c>
      <c r="AT24" s="1017">
        <v>8</v>
      </c>
      <c r="AU24" s="1020">
        <v>5</v>
      </c>
      <c r="AV24" s="1016">
        <v>5</v>
      </c>
      <c r="AW24" s="1017">
        <v>6</v>
      </c>
      <c r="AX24" s="1017">
        <v>6</v>
      </c>
      <c r="AY24" s="1017">
        <v>4</v>
      </c>
      <c r="AZ24" s="1017">
        <v>9</v>
      </c>
      <c r="BA24" s="1020">
        <v>5</v>
      </c>
      <c r="BB24" s="1016">
        <v>0.39</v>
      </c>
      <c r="BC24" s="1017">
        <v>0.51</v>
      </c>
      <c r="BD24" s="1017">
        <v>1.05</v>
      </c>
      <c r="BE24" s="1017">
        <v>0.27</v>
      </c>
      <c r="BF24" s="1017">
        <v>1.14</v>
      </c>
      <c r="BG24" s="1020">
        <v>0.46</v>
      </c>
      <c r="BH24" s="1034">
        <f t="shared" si="0"/>
        <v>2</v>
      </c>
      <c r="BI24" s="799">
        <f t="shared" si="1"/>
        <v>2</v>
      </c>
      <c r="BJ24" s="799">
        <f t="shared" si="2"/>
        <v>1</v>
      </c>
      <c r="BK24" s="799">
        <f t="shared" si="3"/>
        <v>3</v>
      </c>
      <c r="BL24" s="799">
        <f t="shared" si="4"/>
        <v>4</v>
      </c>
      <c r="BM24" s="1039">
        <f>IF($A$1="补货",Q24+W24+AC24,Q24)</f>
        <v>4</v>
      </c>
      <c r="BN24" s="1000"/>
      <c r="BO24" s="1001"/>
      <c r="BP24" s="1001">
        <v>3</v>
      </c>
      <c r="BQ24" s="1001"/>
      <c r="BR24" s="1001"/>
      <c r="BS24" s="989"/>
      <c r="BT24" s="798">
        <f t="shared" si="7"/>
        <v>2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50">
        <f t="shared" si="7"/>
        <v>4</v>
      </c>
      <c r="BZ24" s="1043">
        <f t="shared" si="8"/>
        <v>35.8974358974359</v>
      </c>
      <c r="CA24" s="1044">
        <f t="shared" si="8"/>
        <v>27.4509803921569</v>
      </c>
      <c r="CB24" s="1044">
        <f t="shared" si="8"/>
        <v>26.6666666666667</v>
      </c>
      <c r="CC24" s="1044">
        <f t="shared" si="8"/>
        <v>77.7777777777778</v>
      </c>
      <c r="CD24" s="1044">
        <f t="shared" si="8"/>
        <v>24.5614035087719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4</v>
      </c>
      <c r="M25" s="952">
        <v>9</v>
      </c>
      <c r="N25" s="952"/>
      <c r="O25" s="952">
        <v>7</v>
      </c>
      <c r="P25" s="952"/>
      <c r="Q25" s="1002"/>
      <c r="R25" s="1003">
        <v>17</v>
      </c>
      <c r="S25" s="1004"/>
      <c r="T25" s="1004"/>
      <c r="U25" s="1004">
        <v>10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4</v>
      </c>
      <c r="AE25" s="952">
        <v>3</v>
      </c>
      <c r="AF25" s="952">
        <v>3</v>
      </c>
      <c r="AG25" s="952">
        <v>1</v>
      </c>
      <c r="AH25" s="952">
        <v>3</v>
      </c>
      <c r="AI25" s="1002"/>
      <c r="AJ25" s="566">
        <v>9</v>
      </c>
      <c r="AK25" s="952">
        <v>14</v>
      </c>
      <c r="AL25" s="952">
        <v>14</v>
      </c>
      <c r="AM25" s="952">
        <v>10</v>
      </c>
      <c r="AN25" s="952">
        <v>10</v>
      </c>
      <c r="AO25" s="1002">
        <v>12</v>
      </c>
      <c r="AP25" s="1018">
        <v>16</v>
      </c>
      <c r="AQ25" s="1027">
        <v>25</v>
      </c>
      <c r="AR25" s="1027">
        <v>21</v>
      </c>
      <c r="AS25" s="1027">
        <v>21</v>
      </c>
      <c r="AT25" s="1027">
        <v>24</v>
      </c>
      <c r="AU25" s="1028">
        <v>20</v>
      </c>
      <c r="AV25" s="1018">
        <v>19</v>
      </c>
      <c r="AW25" s="1027">
        <v>28</v>
      </c>
      <c r="AX25" s="1027">
        <v>26</v>
      </c>
      <c r="AY25" s="1027">
        <v>29</v>
      </c>
      <c r="AZ25" s="1027">
        <v>28</v>
      </c>
      <c r="BA25" s="1028">
        <v>23</v>
      </c>
      <c r="BB25" s="1018">
        <v>2.44</v>
      </c>
      <c r="BC25" s="1027">
        <v>2.74</v>
      </c>
      <c r="BD25" s="1027">
        <v>2.57</v>
      </c>
      <c r="BE25" s="1027">
        <v>2.04</v>
      </c>
      <c r="BF25" s="1027">
        <v>2.78</v>
      </c>
      <c r="BG25" s="1028">
        <v>1.9</v>
      </c>
      <c r="BH25" s="800">
        <f t="shared" si="0"/>
        <v>4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41">
        <f>IF($A$1="补货",Q25+W25+AC25,Q25)</f>
        <v>0</v>
      </c>
      <c r="BN25" s="1003">
        <v>5</v>
      </c>
      <c r="BO25" s="1004"/>
      <c r="BP25" s="1004"/>
      <c r="BQ25" s="1004"/>
      <c r="BR25" s="1004"/>
      <c r="BS25" s="1005"/>
      <c r="BT25" s="815">
        <f t="shared" si="7"/>
        <v>9</v>
      </c>
      <c r="BU25" s="816">
        <f t="shared" si="7"/>
        <v>9</v>
      </c>
      <c r="BV25" s="816">
        <f t="shared" si="7"/>
        <v>0</v>
      </c>
      <c r="BW25" s="816">
        <f t="shared" si="7"/>
        <v>7</v>
      </c>
      <c r="BX25" s="816">
        <f t="shared" si="7"/>
        <v>0</v>
      </c>
      <c r="BY25" s="1056">
        <f t="shared" si="7"/>
        <v>0</v>
      </c>
      <c r="BZ25" s="1047">
        <f t="shared" si="8"/>
        <v>25.8196721311475</v>
      </c>
      <c r="CA25" s="1055">
        <f t="shared" si="8"/>
        <v>22.992700729927</v>
      </c>
      <c r="CB25" s="1055">
        <f t="shared" si="8"/>
        <v>0</v>
      </c>
      <c r="CC25" s="1055">
        <f t="shared" si="8"/>
        <v>24.0196078431373</v>
      </c>
      <c r="CD25" s="1055">
        <f t="shared" si="8"/>
        <v>0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8</v>
      </c>
      <c r="M27" s="955">
        <v>1</v>
      </c>
      <c r="N27" s="955">
        <v>3</v>
      </c>
      <c r="O27" s="955">
        <v>3</v>
      </c>
      <c r="P27" s="955">
        <v>3</v>
      </c>
      <c r="Q27" s="990">
        <v>3</v>
      </c>
      <c r="R27" s="1006">
        <v>5</v>
      </c>
      <c r="S27" s="1007">
        <v>7</v>
      </c>
      <c r="T27" s="1007">
        <v>13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>
        <v>1</v>
      </c>
      <c r="AE27" s="955">
        <v>2</v>
      </c>
      <c r="AF27" s="955"/>
      <c r="AG27" s="955"/>
      <c r="AH27" s="955"/>
      <c r="AI27" s="990">
        <v>1</v>
      </c>
      <c r="AJ27" s="577">
        <v>1</v>
      </c>
      <c r="AK27" s="955">
        <v>3</v>
      </c>
      <c r="AL27" s="955">
        <v>2</v>
      </c>
      <c r="AM27" s="955"/>
      <c r="AN27" s="955"/>
      <c r="AO27" s="990">
        <v>3</v>
      </c>
      <c r="AP27" s="1021">
        <v>2</v>
      </c>
      <c r="AQ27" s="1022">
        <v>3</v>
      </c>
      <c r="AR27" s="1022">
        <v>5</v>
      </c>
      <c r="AS27" s="1022"/>
      <c r="AT27" s="1022">
        <v>3</v>
      </c>
      <c r="AU27" s="1023">
        <v>4</v>
      </c>
      <c r="AV27" s="1021">
        <v>3</v>
      </c>
      <c r="AW27" s="1022">
        <v>4</v>
      </c>
      <c r="AX27" s="1022">
        <v>5</v>
      </c>
      <c r="AY27" s="1022"/>
      <c r="AZ27" s="1022">
        <v>3</v>
      </c>
      <c r="BA27" s="1023">
        <v>4</v>
      </c>
      <c r="BB27" s="1021">
        <v>0.34</v>
      </c>
      <c r="BC27" s="1022">
        <v>0.68</v>
      </c>
      <c r="BD27" s="1022">
        <v>0.39</v>
      </c>
      <c r="BE27" s="1022"/>
      <c r="BF27" s="1022">
        <v>0.15</v>
      </c>
      <c r="BG27" s="1023">
        <v>0.56</v>
      </c>
      <c r="BH27" s="802">
        <f t="shared" si="0"/>
        <v>8</v>
      </c>
      <c r="BI27" s="803">
        <f t="shared" si="1"/>
        <v>1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40">
        <f>IF($A$1="补货",Q27+W27+AC27,Q27)</f>
        <v>3</v>
      </c>
      <c r="BN27" s="1006"/>
      <c r="BO27" s="1007">
        <v>3</v>
      </c>
      <c r="BP27" s="1007"/>
      <c r="BQ27" s="1007"/>
      <c r="BR27" s="1007"/>
      <c r="BS27" s="993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3</v>
      </c>
      <c r="BZ27" s="1052">
        <f t="shared" si="8"/>
        <v>164.705882352941</v>
      </c>
      <c r="CA27" s="1053">
        <f t="shared" si="8"/>
        <v>41.1764705882353</v>
      </c>
      <c r="CB27" s="1053">
        <f t="shared" si="8"/>
        <v>53.8461538461538</v>
      </c>
      <c r="CC27" s="1053" t="str">
        <f t="shared" si="8"/>
        <v>-</v>
      </c>
      <c r="CD27" s="1053">
        <f t="shared" si="8"/>
        <v>140</v>
      </c>
      <c r="CE27" s="1064">
        <f t="shared" si="8"/>
        <v>37.5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7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>
        <v>1</v>
      </c>
      <c r="AF28" s="966"/>
      <c r="AG28" s="966"/>
      <c r="AH28" s="967"/>
      <c r="AI28" s="1008"/>
      <c r="AJ28" s="965"/>
      <c r="AK28" s="966">
        <v>2</v>
      </c>
      <c r="AL28" s="966">
        <v>1</v>
      </c>
      <c r="AM28" s="966">
        <v>1</v>
      </c>
      <c r="AN28" s="967"/>
      <c r="AO28" s="1008"/>
      <c r="AP28" s="1029">
        <v>2</v>
      </c>
      <c r="AQ28" s="1030">
        <v>3</v>
      </c>
      <c r="AR28" s="1030">
        <v>2</v>
      </c>
      <c r="AS28" s="1030">
        <v>1</v>
      </c>
      <c r="AT28" s="1011"/>
      <c r="AU28" s="1012"/>
      <c r="AV28" s="1029">
        <v>3</v>
      </c>
      <c r="AW28" s="1030">
        <v>3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0.44</v>
      </c>
      <c r="BD28" s="1030">
        <v>0.2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47.7272727272727</v>
      </c>
      <c r="CB28" s="1059">
        <f t="shared" si="8"/>
        <v>70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5</v>
      </c>
      <c r="N29" s="704">
        <v>6</v>
      </c>
      <c r="O29" s="704"/>
      <c r="P29" s="704">
        <v>8</v>
      </c>
      <c r="Q29" s="974"/>
      <c r="R29" s="1000"/>
      <c r="S29" s="1001">
        <v>10</v>
      </c>
      <c r="T29" s="1001">
        <v>45</v>
      </c>
      <c r="U29" s="1001"/>
      <c r="V29" s="1001">
        <v>7</v>
      </c>
      <c r="W29" s="977"/>
      <c r="X29" s="1000"/>
      <c r="Y29" s="1001"/>
      <c r="Z29" s="1001"/>
      <c r="AA29" s="1001">
        <v>30</v>
      </c>
      <c r="AB29" s="1001"/>
      <c r="AC29" s="977"/>
      <c r="AD29" s="703">
        <v>4</v>
      </c>
      <c r="AE29" s="704"/>
      <c r="AF29" s="704">
        <v>6</v>
      </c>
      <c r="AG29" s="704"/>
      <c r="AH29" s="704">
        <v>2</v>
      </c>
      <c r="AI29" s="974"/>
      <c r="AJ29" s="703">
        <v>5</v>
      </c>
      <c r="AK29" s="704">
        <v>4</v>
      </c>
      <c r="AL29" s="704">
        <v>17</v>
      </c>
      <c r="AM29" s="704">
        <v>12</v>
      </c>
      <c r="AN29" s="704">
        <v>11</v>
      </c>
      <c r="AO29" s="974"/>
      <c r="AP29" s="1016">
        <v>8</v>
      </c>
      <c r="AQ29" s="1017">
        <v>8</v>
      </c>
      <c r="AR29" s="1017">
        <v>26</v>
      </c>
      <c r="AS29" s="1017">
        <v>34</v>
      </c>
      <c r="AT29" s="1017">
        <v>20</v>
      </c>
      <c r="AU29" s="977"/>
      <c r="AV29" s="1016">
        <v>8</v>
      </c>
      <c r="AW29" s="1017">
        <v>8</v>
      </c>
      <c r="AX29" s="1017">
        <v>30</v>
      </c>
      <c r="AY29" s="1017">
        <v>37</v>
      </c>
      <c r="AZ29" s="1017">
        <v>21</v>
      </c>
      <c r="BA29" s="977"/>
      <c r="BB29" s="1016">
        <v>1.35</v>
      </c>
      <c r="BC29" s="1017">
        <v>0.68</v>
      </c>
      <c r="BD29" s="1017">
        <v>3.47</v>
      </c>
      <c r="BE29" s="1017">
        <v>2.61</v>
      </c>
      <c r="BF29" s="1017">
        <v>2.1</v>
      </c>
      <c r="BG29" s="977"/>
      <c r="BH29" s="1034">
        <f t="shared" si="13"/>
        <v>5</v>
      </c>
      <c r="BI29" s="799">
        <f t="shared" si="13"/>
        <v>5</v>
      </c>
      <c r="BJ29" s="799">
        <f t="shared" si="13"/>
        <v>6</v>
      </c>
      <c r="BK29" s="799">
        <f t="shared" si="13"/>
        <v>0</v>
      </c>
      <c r="BL29" s="799">
        <f>IF($A$1="补货",P29+V29+AB29,P29)</f>
        <v>8</v>
      </c>
      <c r="BM29" s="977"/>
      <c r="BN29" s="1000"/>
      <c r="BO29" s="1001"/>
      <c r="BP29" s="1001">
        <v>5</v>
      </c>
      <c r="BQ29" s="1001"/>
      <c r="BR29" s="1001"/>
      <c r="BS29" s="977"/>
      <c r="BT29" s="798">
        <f t="shared" si="7"/>
        <v>5</v>
      </c>
      <c r="BU29" s="814">
        <f t="shared" si="7"/>
        <v>5</v>
      </c>
      <c r="BV29" s="814">
        <f t="shared" si="7"/>
        <v>11</v>
      </c>
      <c r="BW29" s="814">
        <f t="shared" si="7"/>
        <v>0</v>
      </c>
      <c r="BX29" s="814">
        <f t="shared" si="7"/>
        <v>8</v>
      </c>
      <c r="BY29" s="977"/>
      <c r="BZ29" s="1043">
        <f t="shared" si="8"/>
        <v>25.9259259259259</v>
      </c>
      <c r="CA29" s="1044">
        <f t="shared" si="8"/>
        <v>51.4705882352941</v>
      </c>
      <c r="CB29" s="1044">
        <f t="shared" si="8"/>
        <v>22.1902017291066</v>
      </c>
      <c r="CC29" s="1044">
        <f t="shared" si="8"/>
        <v>0</v>
      </c>
      <c r="CD29" s="1044">
        <f t="shared" si="8"/>
        <v>26.6666666666667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4</v>
      </c>
      <c r="M30" s="710">
        <v>2</v>
      </c>
      <c r="N30" s="710"/>
      <c r="O30" s="710"/>
      <c r="P30" s="710">
        <v>6</v>
      </c>
      <c r="Q30" s="983"/>
      <c r="R30" s="1006">
        <v>14</v>
      </c>
      <c r="S30" s="1007">
        <v>12</v>
      </c>
      <c r="T30" s="1007"/>
      <c r="U30" s="1007"/>
      <c r="V30" s="1007">
        <v>3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>
        <v>1</v>
      </c>
      <c r="AE30" s="710">
        <v>2</v>
      </c>
      <c r="AF30" s="710"/>
      <c r="AG30" s="710"/>
      <c r="AH30" s="710">
        <v>3</v>
      </c>
      <c r="AI30" s="983"/>
      <c r="AJ30" s="709">
        <v>1</v>
      </c>
      <c r="AK30" s="710">
        <v>5</v>
      </c>
      <c r="AL30" s="710">
        <v>6</v>
      </c>
      <c r="AM30" s="710">
        <v>9</v>
      </c>
      <c r="AN30" s="710">
        <v>11</v>
      </c>
      <c r="AO30" s="983"/>
      <c r="AP30" s="1021">
        <v>3</v>
      </c>
      <c r="AQ30" s="1022">
        <v>6</v>
      </c>
      <c r="AR30" s="1022">
        <v>12</v>
      </c>
      <c r="AS30" s="1022">
        <v>24</v>
      </c>
      <c r="AT30" s="1022">
        <v>14</v>
      </c>
      <c r="AU30" s="986"/>
      <c r="AV30" s="1021">
        <v>3</v>
      </c>
      <c r="AW30" s="1022">
        <v>7</v>
      </c>
      <c r="AX30" s="1022">
        <v>13</v>
      </c>
      <c r="AY30" s="1022">
        <v>29</v>
      </c>
      <c r="AZ30" s="1022">
        <v>18</v>
      </c>
      <c r="BA30" s="986"/>
      <c r="BB30" s="1021">
        <v>0.37</v>
      </c>
      <c r="BC30" s="1022">
        <v>0.97</v>
      </c>
      <c r="BD30" s="1022">
        <v>1.04</v>
      </c>
      <c r="BE30" s="1022">
        <v>1.92</v>
      </c>
      <c r="BF30" s="1022">
        <v>1.99</v>
      </c>
      <c r="BG30" s="986"/>
      <c r="BH30" s="802">
        <f t="shared" si="13"/>
        <v>4</v>
      </c>
      <c r="BI30" s="803">
        <f t="shared" si="13"/>
        <v>2</v>
      </c>
      <c r="BJ30" s="803">
        <f t="shared" si="13"/>
        <v>0</v>
      </c>
      <c r="BK30" s="803">
        <f t="shared" si="13"/>
        <v>0</v>
      </c>
      <c r="BL30" s="803">
        <f>IF($A$1="补货",P30+V30+AB30,P30)</f>
        <v>6</v>
      </c>
      <c r="BM30" s="986"/>
      <c r="BN30" s="1006"/>
      <c r="BO30" s="1007">
        <v>3</v>
      </c>
      <c r="BP30" s="1007"/>
      <c r="BQ30" s="1007"/>
      <c r="BR30" s="1007"/>
      <c r="BS30" s="986"/>
      <c r="BT30" s="817">
        <f t="shared" si="7"/>
        <v>4</v>
      </c>
      <c r="BU30" s="818">
        <f t="shared" si="7"/>
        <v>5</v>
      </c>
      <c r="BV30" s="818">
        <f t="shared" si="7"/>
        <v>0</v>
      </c>
      <c r="BW30" s="818">
        <f t="shared" si="7"/>
        <v>0</v>
      </c>
      <c r="BX30" s="818">
        <f t="shared" si="7"/>
        <v>6</v>
      </c>
      <c r="BY30" s="986"/>
      <c r="BZ30" s="1052">
        <f t="shared" si="8"/>
        <v>75.6756756756757</v>
      </c>
      <c r="CA30" s="1053">
        <f t="shared" si="8"/>
        <v>36.0824742268041</v>
      </c>
      <c r="CB30" s="1053">
        <f t="shared" si="8"/>
        <v>0</v>
      </c>
      <c r="CC30" s="1053">
        <f t="shared" si="8"/>
        <v>0</v>
      </c>
      <c r="CD30" s="1053">
        <f t="shared" si="8"/>
        <v>21.105527638191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2</v>
      </c>
      <c r="M5" s="100">
        <f t="shared" si="0"/>
        <v>20.4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10</v>
      </c>
      <c r="M25" s="104">
        <f t="shared" si="0"/>
        <v>130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3</v>
      </c>
      <c r="M28" s="118">
        <f t="shared" si="0"/>
        <v>36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2</v>
      </c>
      <c r="M89" s="104">
        <f t="shared" si="2"/>
        <v>27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1487</v>
      </c>
      <c r="E4" s="8"/>
      <c r="F4" s="9"/>
      <c r="G4" s="10" t="s">
        <v>1488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1489</v>
      </c>
      <c r="D5" s="8" t="s">
        <v>1490</v>
      </c>
      <c r="E5" s="8"/>
      <c r="F5" s="9"/>
      <c r="G5" s="10" t="s">
        <v>1491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1492</v>
      </c>
      <c r="D6" s="8" t="s">
        <v>1493</v>
      </c>
      <c r="E6" s="8"/>
      <c r="F6" s="9"/>
      <c r="G6" s="10" t="s">
        <v>1494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1495</v>
      </c>
      <c r="D7" s="8" t="s">
        <v>1178</v>
      </c>
      <c r="E7" s="8"/>
      <c r="F7" s="9"/>
      <c r="G7" s="10" t="s">
        <v>1179</v>
      </c>
      <c r="H7" s="11">
        <v>980</v>
      </c>
      <c r="I7" s="31"/>
      <c r="J7" s="32">
        <v>5</v>
      </c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5</v>
      </c>
      <c r="S7" s="45"/>
      <c r="T7" s="45">
        <f t="shared" si="0"/>
        <v>5</v>
      </c>
      <c r="U7" s="33" t="str">
        <f t="shared" si="1"/>
        <v>-</v>
      </c>
      <c r="V7" s="46" t="s">
        <v>516</v>
      </c>
    </row>
    <row r="8" customHeight="1" spans="2:22">
      <c r="B8" s="6"/>
      <c r="C8" s="7" t="s">
        <v>1496</v>
      </c>
      <c r="D8" s="8" t="s">
        <v>1497</v>
      </c>
      <c r="E8" s="8"/>
      <c r="F8" s="9"/>
      <c r="G8" s="10" t="s">
        <v>1498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1499</v>
      </c>
      <c r="D9" s="8" t="s">
        <v>1500</v>
      </c>
      <c r="E9" s="8"/>
      <c r="F9" s="9"/>
      <c r="G9" s="10" t="s">
        <v>1501</v>
      </c>
      <c r="H9" s="11">
        <v>2580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2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360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3</v>
      </c>
      <c r="G12" s="864">
        <f>'在庫（雨衣）'!BO12</f>
        <v>0</v>
      </c>
      <c r="H12" s="864">
        <f>'在庫（雨衣）'!BP12</f>
        <v>2</v>
      </c>
      <c r="I12" s="864">
        <f>'在庫（雨衣）'!BQ12</f>
        <v>3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3</v>
      </c>
      <c r="G13" s="853">
        <f>'在庫（雨衣）'!BO13</f>
        <v>0</v>
      </c>
      <c r="H13" s="853">
        <f>'在庫（雨衣）'!BP13</f>
        <v>4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300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5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3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100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5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0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2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50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3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396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5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3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5</v>
      </c>
      <c r="I29" s="853">
        <f>'在庫（雨衣）'!BQ29</f>
        <v>0</v>
      </c>
      <c r="J29" s="853">
        <f>'在庫（雨衣）'!BR29</f>
        <v>0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280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3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1486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58.3333333333333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2</v>
      </c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3</v>
      </c>
      <c r="BF10" s="777"/>
      <c r="BG10" s="777">
        <v>2</v>
      </c>
      <c r="BH10" s="794"/>
      <c r="BI10" s="775"/>
      <c r="BJ10" s="776">
        <v>0.12</v>
      </c>
      <c r="BK10" s="777">
        <v>0.06</v>
      </c>
      <c r="BL10" s="777">
        <v>0.05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175</v>
      </c>
      <c r="CM10" s="833">
        <f t="shared" si="6"/>
        <v>0</v>
      </c>
      <c r="CN10" s="833">
        <f t="shared" si="6"/>
        <v>420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4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10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0.3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35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2</v>
      </c>
      <c r="BE12" s="777"/>
      <c r="BF12" s="777">
        <v>5</v>
      </c>
      <c r="BG12" s="777">
        <v>2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0.08</v>
      </c>
      <c r="BN12" s="777">
        <v>0.14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350</v>
      </c>
      <c r="CP12" s="833">
        <f t="shared" ref="CP12:CP18" si="19">IF(BN12&lt;&gt;0,CI12/BN12*7,"-")</f>
        <v>100</v>
      </c>
      <c r="CQ12" s="834">
        <f t="shared" si="7"/>
        <v>116.666666666667</v>
      </c>
      <c r="CR12" s="835">
        <f t="shared" ref="CR12:CR18" si="20">IF(BP12&lt;&gt;0,CK12/BP12*7,"-")</f>
        <v>233.333333333333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4</v>
      </c>
      <c r="BG13" s="777"/>
      <c r="BH13" s="794">
        <v>3</v>
      </c>
      <c r="BI13" s="775"/>
      <c r="BJ13" s="776"/>
      <c r="BK13" s="777"/>
      <c r="BL13" s="777">
        <v>0.08</v>
      </c>
      <c r="BM13" s="777">
        <v>0.17</v>
      </c>
      <c r="BN13" s="777"/>
      <c r="BO13" s="794">
        <v>0.08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123.529411764706</v>
      </c>
      <c r="CP13" s="833" t="str">
        <f t="shared" si="19"/>
        <v>-</v>
      </c>
      <c r="CQ13" s="834">
        <f t="shared" si="7"/>
        <v>175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>
        <v>1</v>
      </c>
      <c r="AV14" s="568"/>
      <c r="AW14" s="773"/>
      <c r="AX14" s="773"/>
      <c r="AY14" s="773">
        <v>1</v>
      </c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0.07</v>
      </c>
      <c r="BN14" s="777">
        <v>0.12</v>
      </c>
      <c r="BO14" s="794"/>
      <c r="BP14" s="775">
        <v>0.12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>
        <f t="shared" si="20"/>
        <v>58.3333333333333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2</v>
      </c>
      <c r="AX15" s="773">
        <v>1</v>
      </c>
      <c r="AY15" s="773">
        <v>2</v>
      </c>
      <c r="AZ15" s="773">
        <v>1</v>
      </c>
      <c r="BA15" s="774"/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0.19</v>
      </c>
      <c r="BL15" s="777">
        <v>0.08</v>
      </c>
      <c r="BM15" s="777">
        <v>0.17</v>
      </c>
      <c r="BN15" s="777">
        <v>0.05</v>
      </c>
      <c r="BO15" s="794">
        <v>0.03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73.6842105263158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700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3</v>
      </c>
      <c r="AZ17" s="788">
        <v>2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0.25</v>
      </c>
      <c r="BN17" s="792">
        <v>0.12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150</v>
      </c>
      <c r="CN17" s="845">
        <f t="shared" si="17"/>
        <v>466.666666666667</v>
      </c>
      <c r="CO17" s="845">
        <f t="shared" si="18"/>
        <v>56</v>
      </c>
      <c r="CP17" s="845">
        <f t="shared" si="19"/>
        <v>116.666666666667</v>
      </c>
      <c r="CQ17" s="846">
        <f t="shared" si="7"/>
        <v>700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2</v>
      </c>
      <c r="AZ18" s="778">
        <v>1</v>
      </c>
      <c r="BA18" s="779">
        <v>1</v>
      </c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>
        <v>1</v>
      </c>
      <c r="BJ18" s="781"/>
      <c r="BK18" s="782">
        <v>0.5</v>
      </c>
      <c r="BL18" s="782">
        <v>0.12</v>
      </c>
      <c r="BM18" s="782">
        <v>0.2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0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28</v>
      </c>
      <c r="CN18" s="837">
        <f t="shared" si="17"/>
        <v>116.666666666667</v>
      </c>
      <c r="CO18" s="837">
        <f t="shared" si="18"/>
        <v>0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26" sqref="R2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/>
      <c r="J3" s="564">
        <v>13</v>
      </c>
      <c r="K3" s="564"/>
      <c r="L3" s="563">
        <v>2</v>
      </c>
      <c r="M3" s="563">
        <v>4</v>
      </c>
      <c r="N3" s="565">
        <v>5</v>
      </c>
      <c r="O3" s="565">
        <v>6</v>
      </c>
      <c r="P3" s="565">
        <v>0.85</v>
      </c>
      <c r="Q3" s="584">
        <f t="shared" ref="Q3:Q34" si="0">IF($A$1="补货",I3+J3+K3,I3)</f>
        <v>0</v>
      </c>
      <c r="R3" s="564">
        <v>4</v>
      </c>
      <c r="S3" s="584">
        <f>Q3+R3</f>
        <v>4</v>
      </c>
      <c r="T3" s="585">
        <f>IF(P3&lt;&gt;0,S3/P3*7,"-")</f>
        <v>32.9411764705882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14</v>
      </c>
      <c r="J4" s="567">
        <v>10</v>
      </c>
      <c r="K4" s="567"/>
      <c r="L4" s="566">
        <v>6</v>
      </c>
      <c r="M4" s="566">
        <v>19</v>
      </c>
      <c r="N4" s="568">
        <v>29</v>
      </c>
      <c r="O4" s="568">
        <v>40</v>
      </c>
      <c r="P4" s="568">
        <v>3.87</v>
      </c>
      <c r="Q4" s="586">
        <f t="shared" si="0"/>
        <v>14</v>
      </c>
      <c r="R4" s="567"/>
      <c r="S4" s="587">
        <f>Q4+R4</f>
        <v>14</v>
      </c>
      <c r="T4" s="588">
        <f>IF(P4&lt;&gt;0,S4/P4*7,"-")</f>
        <v>25.3229974160207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2</v>
      </c>
      <c r="N7" s="568">
        <v>3</v>
      </c>
      <c r="O7" s="568">
        <v>3</v>
      </c>
      <c r="P7" s="568">
        <v>0.29</v>
      </c>
      <c r="Q7" s="586">
        <f t="shared" si="0"/>
        <v>3</v>
      </c>
      <c r="R7" s="567"/>
      <c r="S7" s="587">
        <f t="shared" si="1"/>
        <v>3</v>
      </c>
      <c r="T7" s="588">
        <f t="shared" si="2"/>
        <v>72.4137931034483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1</v>
      </c>
      <c r="K8" s="567"/>
      <c r="L8" s="566">
        <v>2</v>
      </c>
      <c r="M8" s="566">
        <v>2</v>
      </c>
      <c r="N8" s="568">
        <v>2</v>
      </c>
      <c r="O8" s="568">
        <v>3</v>
      </c>
      <c r="P8" s="568">
        <v>0.56</v>
      </c>
      <c r="Q8" s="586">
        <f t="shared" si="0"/>
        <v>3</v>
      </c>
      <c r="R8" s="567"/>
      <c r="S8" s="587">
        <f t="shared" si="1"/>
        <v>3</v>
      </c>
      <c r="T8" s="588">
        <f t="shared" si="2"/>
        <v>37.5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3</v>
      </c>
      <c r="J9" s="567">
        <v>15</v>
      </c>
      <c r="K9" s="567"/>
      <c r="L9" s="566">
        <v>1</v>
      </c>
      <c r="M9" s="566">
        <v>4</v>
      </c>
      <c r="N9" s="568">
        <v>5</v>
      </c>
      <c r="O9" s="568">
        <v>5</v>
      </c>
      <c r="P9" s="568">
        <v>1.03</v>
      </c>
      <c r="Q9" s="586">
        <f t="shared" si="0"/>
        <v>3</v>
      </c>
      <c r="R9" s="567">
        <v>2</v>
      </c>
      <c r="S9" s="587">
        <f t="shared" si="1"/>
        <v>5</v>
      </c>
      <c r="T9" s="588">
        <f t="shared" si="2"/>
        <v>33.9805825242718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13</v>
      </c>
      <c r="K10" s="567"/>
      <c r="L10" s="566">
        <v>1</v>
      </c>
      <c r="M10" s="566">
        <v>1</v>
      </c>
      <c r="N10" s="568">
        <v>2</v>
      </c>
      <c r="O10" s="568">
        <v>5</v>
      </c>
      <c r="P10" s="568">
        <v>0.37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56.7567567567568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3</v>
      </c>
      <c r="O11" s="571">
        <v>9</v>
      </c>
      <c r="P11" s="571">
        <v>0.89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31.4606741573034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3</v>
      </c>
      <c r="N12" s="571">
        <v>5</v>
      </c>
      <c r="O12" s="571">
        <v>7</v>
      </c>
      <c r="P12" s="572">
        <v>0.49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71.4285714285714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1</v>
      </c>
      <c r="P14" s="568">
        <v>0.02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1050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3</v>
      </c>
      <c r="J16" s="567">
        <v>3</v>
      </c>
      <c r="K16" s="567"/>
      <c r="L16" s="566">
        <v>1</v>
      </c>
      <c r="M16" s="566">
        <v>1</v>
      </c>
      <c r="N16" s="568">
        <v>2</v>
      </c>
      <c r="O16" s="568">
        <v>3</v>
      </c>
      <c r="P16" s="568">
        <v>0.34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61.7647058823529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3</v>
      </c>
      <c r="J18" s="567">
        <v>6</v>
      </c>
      <c r="K18" s="567"/>
      <c r="L18" s="566">
        <v>1</v>
      </c>
      <c r="M18" s="566">
        <v>2</v>
      </c>
      <c r="N18" s="568">
        <v>2</v>
      </c>
      <c r="O18" s="568">
        <v>3</v>
      </c>
      <c r="P18" s="568">
        <v>0.41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51.219512195122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3</v>
      </c>
      <c r="J19" s="570">
        <v>15</v>
      </c>
      <c r="K19" s="570"/>
      <c r="L19" s="569">
        <v>1</v>
      </c>
      <c r="M19" s="569">
        <v>2</v>
      </c>
      <c r="N19" s="571">
        <v>2</v>
      </c>
      <c r="O19" s="571">
        <v>2</v>
      </c>
      <c r="P19" s="571">
        <v>0.39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53.8461538461538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3</v>
      </c>
      <c r="J20" s="578">
        <v>6</v>
      </c>
      <c r="K20" s="578"/>
      <c r="L20" s="577"/>
      <c r="M20" s="577">
        <v>1</v>
      </c>
      <c r="N20" s="579">
        <v>4</v>
      </c>
      <c r="O20" s="579">
        <v>4</v>
      </c>
      <c r="P20" s="579">
        <v>0.27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77.7777777777778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3</v>
      </c>
      <c r="J21" s="581">
        <v>2</v>
      </c>
      <c r="K21" s="581"/>
      <c r="L21" s="580"/>
      <c r="M21" s="580">
        <v>3</v>
      </c>
      <c r="N21" s="576">
        <v>3</v>
      </c>
      <c r="O21" s="576">
        <v>4</v>
      </c>
      <c r="P21" s="576">
        <v>0.38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55.2631578947368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5</v>
      </c>
      <c r="K22" s="567"/>
      <c r="L22" s="566">
        <v>2</v>
      </c>
      <c r="M22" s="566">
        <v>5</v>
      </c>
      <c r="N22" s="568">
        <v>8</v>
      </c>
      <c r="O22" s="568">
        <v>12</v>
      </c>
      <c r="P22" s="568">
        <v>1.47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23.8095238095238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6</v>
      </c>
      <c r="J23" s="567">
        <v>25</v>
      </c>
      <c r="K23" s="567"/>
      <c r="L23" s="566"/>
      <c r="M23" s="566">
        <v>5</v>
      </c>
      <c r="N23" s="568">
        <v>7</v>
      </c>
      <c r="O23" s="568">
        <v>11</v>
      </c>
      <c r="P23" s="568">
        <v>0.77</v>
      </c>
      <c r="Q23" s="586">
        <f t="shared" si="0"/>
        <v>6</v>
      </c>
      <c r="R23" s="567"/>
      <c r="S23" s="587">
        <f t="shared" si="1"/>
        <v>6</v>
      </c>
      <c r="T23" s="588">
        <f t="shared" si="2"/>
        <v>54.5454545454545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>
        <v>5</v>
      </c>
      <c r="J24" s="567">
        <v>21</v>
      </c>
      <c r="K24" s="567"/>
      <c r="L24" s="566">
        <v>3</v>
      </c>
      <c r="M24" s="566">
        <v>7</v>
      </c>
      <c r="N24" s="568">
        <v>9</v>
      </c>
      <c r="O24" s="568">
        <v>15</v>
      </c>
      <c r="P24" s="568">
        <v>1.84</v>
      </c>
      <c r="Q24" s="586">
        <f t="shared" si="0"/>
        <v>5</v>
      </c>
      <c r="R24" s="567">
        <v>2</v>
      </c>
      <c r="S24" s="587">
        <f t="shared" si="1"/>
        <v>7</v>
      </c>
      <c r="T24" s="588">
        <f t="shared" si="2"/>
        <v>26.6304347826087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6</v>
      </c>
      <c r="K25" s="567">
        <v>10</v>
      </c>
      <c r="L25" s="566">
        <v>5</v>
      </c>
      <c r="M25" s="566">
        <v>8</v>
      </c>
      <c r="N25" s="568">
        <v>15</v>
      </c>
      <c r="O25" s="568">
        <v>19</v>
      </c>
      <c r="P25" s="568">
        <v>2.48</v>
      </c>
      <c r="Q25" s="586">
        <f t="shared" si="0"/>
        <v>5</v>
      </c>
      <c r="R25" s="567">
        <v>3</v>
      </c>
      <c r="S25" s="587">
        <f t="shared" si="1"/>
        <v>8</v>
      </c>
      <c r="T25" s="588">
        <f t="shared" si="2"/>
        <v>22.5806451612903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5</v>
      </c>
      <c r="J26" s="567">
        <v>20</v>
      </c>
      <c r="K26" s="567"/>
      <c r="L26" s="566">
        <v>1</v>
      </c>
      <c r="M26" s="566">
        <v>4</v>
      </c>
      <c r="N26" s="568">
        <v>7</v>
      </c>
      <c r="O26" s="568">
        <v>9</v>
      </c>
      <c r="P26" s="568">
        <v>0.81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43.2098765432099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5</v>
      </c>
      <c r="J27" s="570">
        <v>13</v>
      </c>
      <c r="K27" s="570"/>
      <c r="L27" s="569">
        <v>1</v>
      </c>
      <c r="M27" s="569">
        <v>4</v>
      </c>
      <c r="N27" s="571">
        <v>10</v>
      </c>
      <c r="O27" s="571">
        <v>14</v>
      </c>
      <c r="P27" s="571">
        <v>1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2</v>
      </c>
      <c r="J34" s="570">
        <v>6</v>
      </c>
      <c r="K34" s="570"/>
      <c r="L34" s="569">
        <v>1</v>
      </c>
      <c r="M34" s="569">
        <v>1</v>
      </c>
      <c r="N34" s="571">
        <v>1</v>
      </c>
      <c r="O34" s="571">
        <v>1</v>
      </c>
      <c r="P34" s="572">
        <v>0.27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51.8518518518518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3</v>
      </c>
      <c r="J40" s="567">
        <v>9</v>
      </c>
      <c r="K40" s="567"/>
      <c r="L40" s="566"/>
      <c r="M40" s="566">
        <v>2</v>
      </c>
      <c r="N40" s="568">
        <v>3</v>
      </c>
      <c r="O40" s="568">
        <v>6</v>
      </c>
      <c r="P40" s="568">
        <v>0.34</v>
      </c>
      <c r="Q40" s="586">
        <f t="shared" si="3"/>
        <v>3</v>
      </c>
      <c r="R40" s="567"/>
      <c r="S40" s="587">
        <f t="shared" si="1"/>
        <v>3</v>
      </c>
      <c r="T40" s="588">
        <f t="shared" si="2"/>
        <v>61.7647058823529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4</v>
      </c>
      <c r="P46" s="568">
        <v>0.24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58.3333333333333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7</v>
      </c>
      <c r="P48" s="571">
        <v>0.39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53.8461538461538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/>
      <c r="J49" s="570"/>
      <c r="K49" s="570"/>
      <c r="L49" s="569">
        <v>1</v>
      </c>
      <c r="M49" s="569">
        <v>4</v>
      </c>
      <c r="N49" s="571">
        <v>6</v>
      </c>
      <c r="O49" s="571">
        <v>9</v>
      </c>
      <c r="P49" s="571">
        <v>0.78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2</v>
      </c>
      <c r="O50" s="575">
        <v>4</v>
      </c>
      <c r="P50" s="575">
        <v>0.13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107.692307692308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1</v>
      </c>
      <c r="J52" s="567"/>
      <c r="K52" s="567"/>
      <c r="L52" s="566">
        <v>2</v>
      </c>
      <c r="M52" s="566">
        <v>4</v>
      </c>
      <c r="N52" s="568">
        <v>4</v>
      </c>
      <c r="O52" s="568">
        <v>5</v>
      </c>
      <c r="P52" s="568">
        <v>0.8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8.75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3</v>
      </c>
      <c r="J53" s="567">
        <v>9</v>
      </c>
      <c r="K53" s="567"/>
      <c r="L53" s="566">
        <v>1</v>
      </c>
      <c r="M53" s="566">
        <v>2</v>
      </c>
      <c r="N53" s="568">
        <v>3</v>
      </c>
      <c r="O53" s="568">
        <v>5</v>
      </c>
      <c r="P53" s="568">
        <v>0.47</v>
      </c>
      <c r="Q53" s="586">
        <f t="shared" si="3"/>
        <v>3</v>
      </c>
      <c r="R53" s="567"/>
      <c r="S53" s="587">
        <f t="shared" si="6"/>
        <v>3</v>
      </c>
      <c r="T53" s="588">
        <f t="shared" si="7"/>
        <v>44.6808510638298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3</v>
      </c>
      <c r="J54" s="567">
        <v>18</v>
      </c>
      <c r="K54" s="567"/>
      <c r="L54" s="566">
        <v>1</v>
      </c>
      <c r="M54" s="566">
        <v>2</v>
      </c>
      <c r="N54" s="568">
        <v>5</v>
      </c>
      <c r="O54" s="568">
        <v>6</v>
      </c>
      <c r="P54" s="568">
        <v>0.56</v>
      </c>
      <c r="Q54" s="586">
        <f t="shared" si="3"/>
        <v>3</v>
      </c>
      <c r="R54" s="567"/>
      <c r="S54" s="587">
        <f t="shared" si="6"/>
        <v>3</v>
      </c>
      <c r="T54" s="588">
        <f t="shared" si="7"/>
        <v>37.5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4</v>
      </c>
      <c r="K55" s="567"/>
      <c r="L55" s="566">
        <v>1</v>
      </c>
      <c r="M55" s="566">
        <v>2</v>
      </c>
      <c r="N55" s="568">
        <v>4</v>
      </c>
      <c r="O55" s="568">
        <v>6</v>
      </c>
      <c r="P55" s="568">
        <v>0.52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40.3846153846154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105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1</v>
      </c>
      <c r="J57" s="570">
        <v>4</v>
      </c>
      <c r="K57" s="570"/>
      <c r="L57" s="569">
        <v>1</v>
      </c>
      <c r="M57" s="569">
        <v>1</v>
      </c>
      <c r="N57" s="571">
        <v>1</v>
      </c>
      <c r="O57" s="571">
        <v>2</v>
      </c>
      <c r="P57" s="571">
        <v>0.29</v>
      </c>
      <c r="Q57" s="589">
        <f t="shared" si="3"/>
        <v>1</v>
      </c>
      <c r="R57" s="570"/>
      <c r="S57" s="590">
        <f t="shared" si="6"/>
        <v>1</v>
      </c>
      <c r="T57" s="591">
        <f t="shared" si="7"/>
        <v>24.1379310344828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1</v>
      </c>
      <c r="O62" s="568">
        <v>3</v>
      </c>
      <c r="P62" s="568">
        <v>0.08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350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3</v>
      </c>
      <c r="K63" s="567"/>
      <c r="L63" s="566">
        <v>2</v>
      </c>
      <c r="M63" s="566">
        <v>3</v>
      </c>
      <c r="N63" s="568">
        <v>3</v>
      </c>
      <c r="O63" s="568">
        <v>3</v>
      </c>
      <c r="P63" s="568">
        <v>0.66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21.2121212121212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2</v>
      </c>
      <c r="J64" s="570">
        <v>6</v>
      </c>
      <c r="K64" s="570"/>
      <c r="L64" s="569">
        <v>3</v>
      </c>
      <c r="M64" s="569">
        <v>4</v>
      </c>
      <c r="N64" s="571">
        <v>5</v>
      </c>
      <c r="O64" s="571">
        <v>7</v>
      </c>
      <c r="P64" s="571">
        <v>1.01</v>
      </c>
      <c r="Q64" s="589">
        <f t="shared" si="3"/>
        <v>2</v>
      </c>
      <c r="R64" s="570"/>
      <c r="S64" s="590">
        <f t="shared" si="8"/>
        <v>2</v>
      </c>
      <c r="T64" s="591">
        <f t="shared" si="9"/>
        <v>13.8613861386139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4</v>
      </c>
      <c r="O72" s="568">
        <v>5</v>
      </c>
      <c r="P72" s="568">
        <v>0.36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58.3333333333333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3</v>
      </c>
      <c r="J79" s="567">
        <v>8</v>
      </c>
      <c r="K79" s="567"/>
      <c r="L79" s="566">
        <v>1</v>
      </c>
      <c r="M79" s="566">
        <v>2</v>
      </c>
      <c r="N79" s="568">
        <v>5</v>
      </c>
      <c r="O79" s="568">
        <v>5</v>
      </c>
      <c r="P79" s="568">
        <v>0.54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38.8888888888889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5</v>
      </c>
      <c r="J80" s="578">
        <v>2</v>
      </c>
      <c r="K80" s="578"/>
      <c r="L80" s="577">
        <v>2</v>
      </c>
      <c r="M80" s="577">
        <v>3</v>
      </c>
      <c r="N80" s="579">
        <v>7</v>
      </c>
      <c r="O80" s="579">
        <v>7</v>
      </c>
      <c r="P80" s="579">
        <v>0.86</v>
      </c>
      <c r="Q80" s="598">
        <f t="shared" si="10"/>
        <v>5</v>
      </c>
      <c r="R80" s="578"/>
      <c r="S80" s="599">
        <f t="shared" si="11"/>
        <v>5</v>
      </c>
      <c r="T80" s="600">
        <f t="shared" si="12"/>
        <v>40.6976744186046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4</v>
      </c>
      <c r="J3" s="534">
        <v>29.5</v>
      </c>
      <c r="K3" s="535">
        <f>I3*J3</f>
        <v>118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2</v>
      </c>
      <c r="J9" s="537">
        <v>36</v>
      </c>
      <c r="K9" s="538">
        <f t="shared" si="0"/>
        <v>72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2</v>
      </c>
      <c r="J24" s="537">
        <v>38</v>
      </c>
      <c r="K24" s="538">
        <f t="shared" si="2"/>
        <v>76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3</v>
      </c>
      <c r="J25" s="537">
        <v>38</v>
      </c>
      <c r="K25" s="538">
        <f t="shared" si="2"/>
        <v>114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11</v>
      </c>
      <c r="J81" s="550"/>
      <c r="K81" s="550">
        <f>SUM(K3:K80)</f>
        <v>380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40" zoomScaleNormal="40" workbookViewId="0">
      <pane xSplit="10" ySplit="3" topLeftCell="K181" activePane="bottomRight" state="frozen"/>
      <selection/>
      <selection pane="topRight"/>
      <selection pane="bottomLeft"/>
      <selection pane="bottomRight" activeCell="V88" sqref="V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3</v>
      </c>
      <c r="M5" s="437"/>
      <c r="N5" s="62">
        <v>25</v>
      </c>
      <c r="O5" s="62"/>
      <c r="P5" s="438">
        <v>2</v>
      </c>
      <c r="Q5" s="438">
        <v>3</v>
      </c>
      <c r="R5" s="438">
        <v>4</v>
      </c>
      <c r="S5" s="438">
        <v>5</v>
      </c>
      <c r="T5" s="438">
        <v>1.08</v>
      </c>
      <c r="U5" s="452">
        <f t="shared" si="0"/>
        <v>3</v>
      </c>
      <c r="V5" s="82">
        <v>2</v>
      </c>
      <c r="W5" s="452">
        <f t="shared" si="1"/>
        <v>5</v>
      </c>
      <c r="X5" s="453">
        <f t="shared" si="2"/>
        <v>32.4074074074074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5</v>
      </c>
      <c r="M6" s="437"/>
      <c r="N6" s="62">
        <v>9</v>
      </c>
      <c r="O6" s="62"/>
      <c r="P6" s="438">
        <v>1</v>
      </c>
      <c r="Q6" s="438">
        <v>4</v>
      </c>
      <c r="R6" s="438">
        <v>8</v>
      </c>
      <c r="S6" s="438">
        <v>10</v>
      </c>
      <c r="T6" s="438">
        <v>0.87</v>
      </c>
      <c r="U6" s="452">
        <f t="shared" si="0"/>
        <v>5</v>
      </c>
      <c r="V6" s="82"/>
      <c r="W6" s="452">
        <f t="shared" si="1"/>
        <v>5</v>
      </c>
      <c r="X6" s="453">
        <f t="shared" si="2"/>
        <v>40.2298850574713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5</v>
      </c>
      <c r="M7" s="439"/>
      <c r="N7" s="65">
        <v>11</v>
      </c>
      <c r="O7" s="65"/>
      <c r="P7" s="440"/>
      <c r="Q7" s="440">
        <v>5</v>
      </c>
      <c r="R7" s="440">
        <v>8</v>
      </c>
      <c r="S7" s="440">
        <v>12</v>
      </c>
      <c r="T7" s="440">
        <v>0.82</v>
      </c>
      <c r="U7" s="454">
        <f t="shared" si="0"/>
        <v>5</v>
      </c>
      <c r="V7" s="84"/>
      <c r="W7" s="455">
        <f t="shared" si="1"/>
        <v>5</v>
      </c>
      <c r="X7" s="456">
        <f t="shared" si="2"/>
        <v>42.6829268292683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2</v>
      </c>
      <c r="T10" s="438">
        <v>0.07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500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53.8461538461538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3</v>
      </c>
      <c r="S14" s="438">
        <v>5</v>
      </c>
      <c r="T14" s="438">
        <v>0.32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65.625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/>
      <c r="Q15" s="440">
        <v>2</v>
      </c>
      <c r="R15" s="440">
        <v>5</v>
      </c>
      <c r="S15" s="440">
        <v>11</v>
      </c>
      <c r="T15" s="440">
        <v>0.49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71.4285714285714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12</v>
      </c>
      <c r="M16" s="441"/>
      <c r="N16" s="67"/>
      <c r="O16" s="67"/>
      <c r="P16" s="442">
        <v>4</v>
      </c>
      <c r="Q16" s="442">
        <v>16</v>
      </c>
      <c r="R16" s="442">
        <v>33</v>
      </c>
      <c r="S16" s="442">
        <v>61</v>
      </c>
      <c r="T16" s="442">
        <v>4.17</v>
      </c>
      <c r="U16" s="457">
        <f t="shared" si="0"/>
        <v>12</v>
      </c>
      <c r="V16" s="68"/>
      <c r="W16" s="458">
        <f t="shared" si="1"/>
        <v>12</v>
      </c>
      <c r="X16" s="459">
        <f t="shared" si="2"/>
        <v>20.1438848920863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14</v>
      </c>
      <c r="M17" s="437"/>
      <c r="N17" s="62">
        <v>11</v>
      </c>
      <c r="O17" s="62"/>
      <c r="P17" s="438">
        <v>5</v>
      </c>
      <c r="Q17" s="438">
        <v>15</v>
      </c>
      <c r="R17" s="438">
        <v>37</v>
      </c>
      <c r="S17" s="438">
        <v>63</v>
      </c>
      <c r="T17" s="438">
        <v>4.08</v>
      </c>
      <c r="U17" s="452">
        <f t="shared" si="0"/>
        <v>14</v>
      </c>
      <c r="V17" s="82"/>
      <c r="W17" s="452">
        <f t="shared" si="1"/>
        <v>14</v>
      </c>
      <c r="X17" s="453">
        <f t="shared" si="2"/>
        <v>24.0196078431373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13</v>
      </c>
      <c r="M18" s="439"/>
      <c r="N18" s="65"/>
      <c r="O18" s="65">
        <v>251</v>
      </c>
      <c r="P18" s="440">
        <v>9</v>
      </c>
      <c r="Q18" s="440">
        <v>24</v>
      </c>
      <c r="R18" s="440">
        <v>36</v>
      </c>
      <c r="S18" s="440">
        <v>56</v>
      </c>
      <c r="T18" s="440">
        <v>5.51</v>
      </c>
      <c r="U18" s="454">
        <f t="shared" si="0"/>
        <v>13</v>
      </c>
      <c r="V18" s="84"/>
      <c r="W18" s="455">
        <f t="shared" si="1"/>
        <v>13</v>
      </c>
      <c r="X18" s="456">
        <f t="shared" si="2"/>
        <v>16.5154264972777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1</v>
      </c>
      <c r="S23" s="442">
        <v>4</v>
      </c>
      <c r="T23" s="442">
        <v>0.17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247.058823529412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11</v>
      </c>
      <c r="M24" s="437"/>
      <c r="N24" s="62">
        <v>165</v>
      </c>
      <c r="O24" s="62"/>
      <c r="P24" s="438">
        <v>1</v>
      </c>
      <c r="Q24" s="438">
        <v>8</v>
      </c>
      <c r="R24" s="438">
        <v>22</v>
      </c>
      <c r="S24" s="438">
        <v>37</v>
      </c>
      <c r="T24" s="438">
        <v>2.06</v>
      </c>
      <c r="U24" s="452">
        <f t="shared" si="0"/>
        <v>11</v>
      </c>
      <c r="V24" s="82"/>
      <c r="W24" s="452">
        <f t="shared" si="3"/>
        <v>11</v>
      </c>
      <c r="X24" s="453">
        <f t="shared" si="4"/>
        <v>37.378640776699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3</v>
      </c>
      <c r="M25" s="439"/>
      <c r="N25" s="65">
        <v>150</v>
      </c>
      <c r="O25" s="65"/>
      <c r="P25" s="440">
        <v>3</v>
      </c>
      <c r="Q25" s="440">
        <v>8</v>
      </c>
      <c r="R25" s="440">
        <v>19</v>
      </c>
      <c r="S25" s="440">
        <v>46</v>
      </c>
      <c r="T25" s="440">
        <v>2.74</v>
      </c>
      <c r="U25" s="454">
        <f t="shared" si="0"/>
        <v>3</v>
      </c>
      <c r="V25" s="84">
        <v>10</v>
      </c>
      <c r="W25" s="455">
        <f t="shared" si="3"/>
        <v>13</v>
      </c>
      <c r="X25" s="456">
        <f t="shared" si="4"/>
        <v>33.2116788321168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1</v>
      </c>
      <c r="S26" s="445">
        <v>2</v>
      </c>
      <c r="T26" s="442">
        <v>0.14</v>
      </c>
      <c r="U26" s="68">
        <f t="shared" si="0"/>
        <v>2</v>
      </c>
      <c r="V26" s="68"/>
      <c r="W26" s="461">
        <f t="shared" si="3"/>
        <v>2</v>
      </c>
      <c r="X26" s="459">
        <f t="shared" si="4"/>
        <v>100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/>
      <c r="M28" s="443"/>
      <c r="N28" s="79">
        <v>15</v>
      </c>
      <c r="O28" s="79"/>
      <c r="P28" s="447">
        <v>1</v>
      </c>
      <c r="Q28" s="447">
        <v>3</v>
      </c>
      <c r="R28" s="447">
        <v>5</v>
      </c>
      <c r="S28" s="447">
        <v>6</v>
      </c>
      <c r="T28" s="444">
        <v>0.98</v>
      </c>
      <c r="U28" s="83">
        <f t="shared" si="0"/>
        <v>0</v>
      </c>
      <c r="V28" s="83">
        <v>3</v>
      </c>
      <c r="W28" s="465">
        <f t="shared" si="3"/>
        <v>3</v>
      </c>
      <c r="X28" s="466">
        <f t="shared" si="4"/>
        <v>21.4285714285714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4</v>
      </c>
      <c r="M33" s="439"/>
      <c r="N33" s="65">
        <v>6</v>
      </c>
      <c r="O33" s="65"/>
      <c r="P33" s="448">
        <v>1</v>
      </c>
      <c r="Q33" s="448">
        <v>7</v>
      </c>
      <c r="R33" s="448">
        <v>9</v>
      </c>
      <c r="S33" s="448">
        <v>9</v>
      </c>
      <c r="T33" s="440">
        <v>1.09</v>
      </c>
      <c r="U33" s="84">
        <f t="shared" si="0"/>
        <v>4</v>
      </c>
      <c r="V33" s="84"/>
      <c r="W33" s="468">
        <f t="shared" si="3"/>
        <v>4</v>
      </c>
      <c r="X33" s="456">
        <f t="shared" si="4"/>
        <v>25.6880733944954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3</v>
      </c>
      <c r="M35" s="437"/>
      <c r="N35" s="62">
        <v>6</v>
      </c>
      <c r="O35" s="62"/>
      <c r="P35" s="446">
        <v>1</v>
      </c>
      <c r="Q35" s="446">
        <v>1</v>
      </c>
      <c r="R35" s="446">
        <v>1</v>
      </c>
      <c r="S35" s="446">
        <v>1</v>
      </c>
      <c r="T35" s="438">
        <v>0.27</v>
      </c>
      <c r="U35" s="82">
        <f t="shared" si="0"/>
        <v>3</v>
      </c>
      <c r="V35" s="82"/>
      <c r="W35" s="463">
        <f t="shared" si="3"/>
        <v>3</v>
      </c>
      <c r="X35" s="453">
        <f t="shared" si="4"/>
        <v>77.7777777777778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3</v>
      </c>
      <c r="M36" s="443"/>
      <c r="N36" s="79">
        <v>4</v>
      </c>
      <c r="O36" s="79"/>
      <c r="P36" s="447"/>
      <c r="Q36" s="447">
        <v>1</v>
      </c>
      <c r="R36" s="447">
        <v>1</v>
      </c>
      <c r="S36" s="447">
        <v>1</v>
      </c>
      <c r="T36" s="444">
        <v>0.12</v>
      </c>
      <c r="U36" s="82">
        <f t="shared" si="0"/>
        <v>3</v>
      </c>
      <c r="V36" s="82"/>
      <c r="W36" s="463">
        <f t="shared" si="3"/>
        <v>3</v>
      </c>
      <c r="X36" s="453">
        <f t="shared" si="4"/>
        <v>175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2</v>
      </c>
      <c r="M37" s="439"/>
      <c r="N37" s="65"/>
      <c r="O37" s="65"/>
      <c r="P37" s="448"/>
      <c r="Q37" s="448">
        <v>3</v>
      </c>
      <c r="R37" s="448">
        <v>4</v>
      </c>
      <c r="S37" s="448">
        <v>4</v>
      </c>
      <c r="T37" s="440">
        <v>0.41</v>
      </c>
      <c r="U37" s="84">
        <f t="shared" si="0"/>
        <v>2</v>
      </c>
      <c r="V37" s="84"/>
      <c r="W37" s="468">
        <f t="shared" si="3"/>
        <v>2</v>
      </c>
      <c r="X37" s="456">
        <f t="shared" si="4"/>
        <v>34.1463414634146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2</v>
      </c>
      <c r="M42" s="437"/>
      <c r="N42" s="62">
        <v>6</v>
      </c>
      <c r="O42" s="62"/>
      <c r="P42" s="446">
        <v>1</v>
      </c>
      <c r="Q42" s="446">
        <v>1</v>
      </c>
      <c r="R42" s="446">
        <v>1</v>
      </c>
      <c r="S42" s="446">
        <v>1</v>
      </c>
      <c r="T42" s="438">
        <v>0.27</v>
      </c>
      <c r="U42" s="82">
        <f t="shared" si="0"/>
        <v>2</v>
      </c>
      <c r="V42" s="82"/>
      <c r="W42" s="463">
        <f t="shared" si="3"/>
        <v>2</v>
      </c>
      <c r="X42" s="453">
        <f t="shared" si="4"/>
        <v>51.8518518518518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4</v>
      </c>
      <c r="M45" s="441"/>
      <c r="N45" s="67">
        <v>5</v>
      </c>
      <c r="O45" s="67"/>
      <c r="P45" s="445">
        <v>1</v>
      </c>
      <c r="Q45" s="445">
        <v>3</v>
      </c>
      <c r="R45" s="445">
        <v>4</v>
      </c>
      <c r="S45" s="445">
        <v>4</v>
      </c>
      <c r="T45" s="442">
        <v>0.56</v>
      </c>
      <c r="U45" s="68">
        <f t="shared" si="0"/>
        <v>4</v>
      </c>
      <c r="V45" s="68"/>
      <c r="W45" s="461">
        <f t="shared" si="3"/>
        <v>4</v>
      </c>
      <c r="X45" s="459">
        <f t="shared" si="4"/>
        <v>50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/>
      <c r="Q46" s="446">
        <v>1</v>
      </c>
      <c r="R46" s="446">
        <v>3</v>
      </c>
      <c r="S46" s="446">
        <v>3</v>
      </c>
      <c r="T46" s="438">
        <v>0.22</v>
      </c>
      <c r="U46" s="82">
        <f t="shared" si="0"/>
        <v>4</v>
      </c>
      <c r="V46" s="82"/>
      <c r="W46" s="463">
        <f t="shared" si="3"/>
        <v>4</v>
      </c>
      <c r="X46" s="453">
        <f t="shared" si="4"/>
        <v>127.272727272727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/>
      <c r="R47" s="447">
        <v>5</v>
      </c>
      <c r="S47" s="447">
        <v>6</v>
      </c>
      <c r="T47" s="444">
        <v>0.27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/>
      <c r="M50" s="437"/>
      <c r="N50" s="62">
        <v>16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0</v>
      </c>
      <c r="V50" s="82">
        <v>2</v>
      </c>
      <c r="W50" s="463">
        <f t="shared" si="3"/>
        <v>2</v>
      </c>
      <c r="X50" s="453">
        <f t="shared" si="4"/>
        <v>82.3529411764706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5</v>
      </c>
      <c r="S52" s="448">
        <v>8</v>
      </c>
      <c r="T52" s="440">
        <v>0.37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/>
      <c r="R68" s="446">
        <v>2</v>
      </c>
      <c r="S68" s="446">
        <v>5</v>
      </c>
      <c r="T68" s="438">
        <v>0.15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46.6666666666667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4</v>
      </c>
      <c r="T69" s="440">
        <v>0.06</v>
      </c>
      <c r="U69" s="84">
        <f t="shared" si="11"/>
        <v>4</v>
      </c>
      <c r="V69" s="84"/>
      <c r="W69" s="65">
        <f t="shared" si="5"/>
        <v>4</v>
      </c>
      <c r="X69" s="456">
        <f t="shared" si="6"/>
        <v>466.666666666667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/>
      <c r="R72" s="438">
        <v>3</v>
      </c>
      <c r="S72" s="438">
        <v>4</v>
      </c>
      <c r="T72" s="438">
        <v>0.17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82.3529411764706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4</v>
      </c>
      <c r="O73" s="62">
        <v>15</v>
      </c>
      <c r="P73" s="438">
        <v>2</v>
      </c>
      <c r="Q73" s="438">
        <v>4</v>
      </c>
      <c r="R73" s="438">
        <v>7</v>
      </c>
      <c r="S73" s="438">
        <v>12</v>
      </c>
      <c r="T73" s="438">
        <v>1.01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34.6534653465347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5</v>
      </c>
      <c r="S74" s="440">
        <v>14</v>
      </c>
      <c r="T74" s="440">
        <v>0.68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41.1764705882353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2</v>
      </c>
      <c r="R81" s="475">
        <v>3</v>
      </c>
      <c r="S81" s="475">
        <v>3</v>
      </c>
      <c r="T81" s="483">
        <v>0.29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72.4137931034483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2</v>
      </c>
      <c r="M83" s="441"/>
      <c r="N83" s="67">
        <v>11</v>
      </c>
      <c r="O83" s="67"/>
      <c r="P83" s="481">
        <v>1</v>
      </c>
      <c r="Q83" s="481">
        <v>1</v>
      </c>
      <c r="R83" s="481">
        <v>1</v>
      </c>
      <c r="S83" s="481">
        <v>3</v>
      </c>
      <c r="T83" s="481">
        <v>0.3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46.6666666666667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2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2</v>
      </c>
      <c r="V84" s="82"/>
      <c r="W84" s="463">
        <f t="shared" si="5"/>
        <v>2</v>
      </c>
      <c r="X84" s="453">
        <f t="shared" si="6"/>
        <v>70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2</v>
      </c>
      <c r="T85" s="483">
        <v>0.03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9</v>
      </c>
      <c r="T86" s="485">
        <v>0.14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15</v>
      </c>
      <c r="T87" s="481">
        <v>0.23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8</v>
      </c>
      <c r="M88" s="437"/>
      <c r="N88" s="62">
        <v>83</v>
      </c>
      <c r="O88" s="62"/>
      <c r="P88" s="482"/>
      <c r="Q88" s="482">
        <v>6</v>
      </c>
      <c r="R88" s="482">
        <v>11</v>
      </c>
      <c r="S88" s="482">
        <v>30</v>
      </c>
      <c r="T88" s="482">
        <v>1.27</v>
      </c>
      <c r="U88" s="452">
        <f t="shared" si="11"/>
        <v>8</v>
      </c>
      <c r="V88" s="82"/>
      <c r="W88" s="452">
        <f t="shared" ref="W88:W95" si="13">U88+V88</f>
        <v>8</v>
      </c>
      <c r="X88" s="453">
        <f t="shared" si="12"/>
        <v>44.0944881889764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4</v>
      </c>
      <c r="M89" s="439"/>
      <c r="N89" s="65">
        <v>121</v>
      </c>
      <c r="O89" s="65"/>
      <c r="P89" s="485">
        <v>1</v>
      </c>
      <c r="Q89" s="485">
        <v>3</v>
      </c>
      <c r="R89" s="485">
        <v>9</v>
      </c>
      <c r="S89" s="485">
        <v>20</v>
      </c>
      <c r="T89" s="485">
        <v>1.34</v>
      </c>
      <c r="U89" s="454">
        <f t="shared" si="11"/>
        <v>4</v>
      </c>
      <c r="V89" s="84">
        <v>2</v>
      </c>
      <c r="W89" s="455">
        <f t="shared" si="13"/>
        <v>6</v>
      </c>
      <c r="X89" s="456">
        <f t="shared" si="12"/>
        <v>31.3432835820895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3</v>
      </c>
      <c r="N96" s="65">
        <v>15</v>
      </c>
      <c r="O96" s="65"/>
      <c r="P96" s="448">
        <v>1</v>
      </c>
      <c r="Q96" s="448">
        <v>2</v>
      </c>
      <c r="R96" s="448">
        <v>2</v>
      </c>
      <c r="S96" s="448">
        <v>10</v>
      </c>
      <c r="T96" s="440">
        <v>0.52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1</v>
      </c>
      <c r="R99" s="440">
        <v>2</v>
      </c>
      <c r="S99" s="440">
        <v>2</v>
      </c>
      <c r="T99" s="440">
        <v>0.17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1</v>
      </c>
      <c r="R107" s="438">
        <v>2</v>
      </c>
      <c r="S107" s="438">
        <v>3</v>
      </c>
      <c r="T107" s="438">
        <v>0.19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1</v>
      </c>
      <c r="T113" s="438">
        <v>0.12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2</v>
      </c>
      <c r="R130" s="438">
        <v>4</v>
      </c>
      <c r="S130" s="438">
        <v>4</v>
      </c>
      <c r="T130" s="438">
        <v>0.34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61.7647058823529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3</v>
      </c>
      <c r="M132" s="439"/>
      <c r="N132" s="65">
        <v>15</v>
      </c>
      <c r="O132" s="65"/>
      <c r="P132" s="440"/>
      <c r="Q132" s="440">
        <v>3</v>
      </c>
      <c r="R132" s="440">
        <v>4</v>
      </c>
      <c r="S132" s="440">
        <v>4</v>
      </c>
      <c r="T132" s="440">
        <v>0.41</v>
      </c>
      <c r="U132" s="454">
        <f t="shared" si="16"/>
        <v>3</v>
      </c>
      <c r="V132" s="84"/>
      <c r="W132" s="455">
        <f t="shared" si="17"/>
        <v>3</v>
      </c>
      <c r="X132" s="456">
        <f t="shared" si="18"/>
        <v>51.219512195122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2</v>
      </c>
      <c r="M142" s="437"/>
      <c r="N142" s="62">
        <v>1</v>
      </c>
      <c r="O142" s="62"/>
      <c r="P142" s="438">
        <v>1</v>
      </c>
      <c r="Q142" s="438">
        <v>1</v>
      </c>
      <c r="R142" s="438">
        <v>3</v>
      </c>
      <c r="S142" s="438">
        <v>5</v>
      </c>
      <c r="T142" s="438">
        <v>0.4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35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/>
      <c r="Q143" s="438">
        <v>1</v>
      </c>
      <c r="R143" s="438">
        <v>1</v>
      </c>
      <c r="S143" s="438">
        <v>2</v>
      </c>
      <c r="T143" s="438">
        <v>0.14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50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/>
      <c r="Q174" s="442">
        <v>1</v>
      </c>
      <c r="R174" s="442">
        <v>1</v>
      </c>
      <c r="S174" s="442">
        <v>1</v>
      </c>
      <c r="T174" s="442">
        <v>0.12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291.666666666667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/>
      <c r="M187" s="495"/>
      <c r="N187" s="275"/>
      <c r="O187" s="275">
        <v>10</v>
      </c>
      <c r="P187" s="496">
        <v>1</v>
      </c>
      <c r="Q187" s="496">
        <v>10</v>
      </c>
      <c r="R187" s="496">
        <v>18</v>
      </c>
      <c r="S187" s="496">
        <v>21</v>
      </c>
      <c r="T187" s="497">
        <v>1.81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2</v>
      </c>
      <c r="M188" s="495"/>
      <c r="N188" s="275"/>
      <c r="O188" s="275">
        <v>8</v>
      </c>
      <c r="P188" s="496"/>
      <c r="Q188" s="496">
        <v>6</v>
      </c>
      <c r="R188" s="496">
        <v>9</v>
      </c>
      <c r="S188" s="496">
        <v>9</v>
      </c>
      <c r="T188" s="497">
        <v>0.88</v>
      </c>
      <c r="U188" s="498">
        <f t="shared" si="21"/>
        <v>2</v>
      </c>
      <c r="V188" s="498"/>
      <c r="W188" s="500">
        <f t="shared" si="19"/>
        <v>2</v>
      </c>
      <c r="X188" s="499">
        <f t="shared" si="20"/>
        <v>15.9090909090909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/>
      <c r="Q189" s="496">
        <v>2</v>
      </c>
      <c r="R189" s="496">
        <v>3</v>
      </c>
      <c r="S189" s="496">
        <v>3</v>
      </c>
      <c r="T189" s="497">
        <v>0.29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72.4137931034483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2</v>
      </c>
      <c r="M5" s="100">
        <f t="shared" si="0"/>
        <v>20.4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10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3</v>
      </c>
      <c r="M28" s="118">
        <f t="shared" si="0"/>
        <v>36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2</v>
      </c>
      <c r="M89" s="104">
        <f t="shared" si="5"/>
        <v>27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19</v>
      </c>
      <c r="M190" s="283">
        <f>SUM(M4:M189)</f>
        <v>107.4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1</v>
      </c>
      <c r="O7" s="33">
        <v>3</v>
      </c>
      <c r="P7" s="33">
        <v>5</v>
      </c>
      <c r="Q7" s="43">
        <v>0.25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364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1</v>
      </c>
      <c r="O14" s="33">
        <v>2</v>
      </c>
      <c r="P14" s="33">
        <v>3</v>
      </c>
      <c r="Q14" s="43">
        <v>0.19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1</v>
      </c>
      <c r="O20" s="332">
        <v>7</v>
      </c>
      <c r="P20" s="332">
        <v>9</v>
      </c>
      <c r="Q20" s="349">
        <v>0.46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23</v>
      </c>
      <c r="K21" s="335"/>
      <c r="L21" s="335"/>
      <c r="M21" s="335">
        <v>2</v>
      </c>
      <c r="N21" s="335">
        <v>3</v>
      </c>
      <c r="O21" s="335">
        <v>3</v>
      </c>
      <c r="P21" s="335">
        <v>5</v>
      </c>
      <c r="Q21" s="353">
        <v>0.69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35</v>
      </c>
      <c r="K24" s="33"/>
      <c r="L24" s="33"/>
      <c r="M24" s="33">
        <v>1</v>
      </c>
      <c r="N24" s="33">
        <v>3</v>
      </c>
      <c r="O24" s="33">
        <v>3</v>
      </c>
      <c r="P24" s="33">
        <v>3</v>
      </c>
      <c r="Q24" s="43">
        <v>0.51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2</v>
      </c>
      <c r="O25" s="39">
        <v>3</v>
      </c>
      <c r="P25" s="39">
        <v>5</v>
      </c>
      <c r="Q25" s="48">
        <v>0.32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110</v>
      </c>
      <c r="K28" s="33"/>
      <c r="L28" s="33"/>
      <c r="M28" s="33">
        <v>1</v>
      </c>
      <c r="N28" s="33">
        <v>3</v>
      </c>
      <c r="O28" s="33">
        <v>7</v>
      </c>
      <c r="P28" s="33">
        <v>12</v>
      </c>
      <c r="Q28" s="43">
        <v>0.79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60</v>
      </c>
      <c r="K29" s="33"/>
      <c r="L29" s="33"/>
      <c r="M29" s="33"/>
      <c r="N29" s="33">
        <v>7</v>
      </c>
      <c r="O29" s="33">
        <v>12</v>
      </c>
      <c r="P29" s="33">
        <v>13</v>
      </c>
      <c r="Q29" s="43">
        <v>1.11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1</v>
      </c>
      <c r="Q60" s="357">
        <v>0.05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28140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89</v>
      </c>
      <c r="K69" s="33">
        <v>144</v>
      </c>
      <c r="L69" s="33"/>
      <c r="M69" s="33">
        <v>2</v>
      </c>
      <c r="N69" s="33">
        <v>3</v>
      </c>
      <c r="O69" s="33">
        <v>5</v>
      </c>
      <c r="P69" s="33">
        <v>7</v>
      </c>
      <c r="Q69" s="43">
        <v>0.79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1275.94936708861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93</v>
      </c>
      <c r="K76" s="329"/>
      <c r="L76" s="329"/>
      <c r="M76" s="329">
        <v>1</v>
      </c>
      <c r="N76" s="329">
        <v>2</v>
      </c>
      <c r="O76" s="329">
        <v>5</v>
      </c>
      <c r="P76" s="329">
        <v>5</v>
      </c>
      <c r="Q76" s="344">
        <v>0.54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2</v>
      </c>
      <c r="P80" s="33">
        <v>6</v>
      </c>
      <c r="Q80" s="43">
        <v>0.16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2187.5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2</v>
      </c>
      <c r="P84" s="329">
        <v>4</v>
      </c>
      <c r="Q84" s="344">
        <v>0.27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2333.33333333333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12</v>
      </c>
      <c r="J108" s="337"/>
      <c r="K108" s="338">
        <v>15</v>
      </c>
      <c r="L108" s="338"/>
      <c r="M108" s="338">
        <v>2</v>
      </c>
      <c r="N108" s="338">
        <v>10</v>
      </c>
      <c r="O108" s="338">
        <v>19</v>
      </c>
      <c r="P108" s="338">
        <v>37</v>
      </c>
      <c r="Q108" s="357">
        <v>2.24</v>
      </c>
      <c r="R108" s="358">
        <f>IF($A$1="补货",IF(V108="FBA",I108,0)+K108+L108,IF(V108="FBA",I108,J108))</f>
        <v>27</v>
      </c>
      <c r="S108" s="359"/>
      <c r="T108" s="359">
        <f t="shared" si="4"/>
        <v>27</v>
      </c>
      <c r="U108" s="338">
        <f t="shared" si="5"/>
        <v>84.375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5</v>
      </c>
      <c r="J124" s="328"/>
      <c r="K124" s="329">
        <v>9</v>
      </c>
      <c r="L124" s="329"/>
      <c r="M124" s="329">
        <v>1</v>
      </c>
      <c r="N124" s="329">
        <v>9</v>
      </c>
      <c r="O124" s="329">
        <v>11</v>
      </c>
      <c r="P124" s="329">
        <v>12</v>
      </c>
      <c r="Q124" s="344">
        <v>1.35</v>
      </c>
      <c r="R124" s="345">
        <f>IF($A$1="补货",IF(V124="FBA",I124,0)+K124+L124,IF(V124="FBA",I124,J124))</f>
        <v>14</v>
      </c>
      <c r="S124" s="346"/>
      <c r="T124" s="346">
        <f t="shared" si="4"/>
        <v>14</v>
      </c>
      <c r="U124" s="329">
        <f t="shared" si="5"/>
        <v>72.5925925925926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6</v>
      </c>
      <c r="J125" s="32"/>
      <c r="K125" s="33">
        <v>-16</v>
      </c>
      <c r="L125" s="33"/>
      <c r="M125" s="33"/>
      <c r="N125" s="33">
        <v>8</v>
      </c>
      <c r="O125" s="33">
        <v>13</v>
      </c>
      <c r="P125" s="33">
        <v>16</v>
      </c>
      <c r="Q125" s="43">
        <v>1.26</v>
      </c>
      <c r="R125" s="44">
        <f>IF($A$1="补货",IF(V125="FBA",I125,0)+K125+L125,IF(V125="FBA",I125,J125))</f>
        <v>-10</v>
      </c>
      <c r="S125" s="45"/>
      <c r="T125" s="45">
        <f t="shared" si="4"/>
        <v>-10</v>
      </c>
      <c r="U125" s="33">
        <f t="shared" si="5"/>
        <v>-55.5555555555556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6</v>
      </c>
      <c r="J126" s="32"/>
      <c r="K126" s="33">
        <v>86</v>
      </c>
      <c r="L126" s="33"/>
      <c r="M126" s="33">
        <v>2</v>
      </c>
      <c r="N126" s="33">
        <v>4</v>
      </c>
      <c r="O126" s="33">
        <v>10</v>
      </c>
      <c r="P126" s="33">
        <v>16</v>
      </c>
      <c r="Q126" s="43">
        <v>1.53</v>
      </c>
      <c r="R126" s="44">
        <f>IF($A$1="补货",IF(V126="FBA",I126,0)+K126+L126,IF(V126="FBA",I126,J126))</f>
        <v>92</v>
      </c>
      <c r="S126" s="45"/>
      <c r="T126" s="45">
        <f t="shared" si="4"/>
        <v>92</v>
      </c>
      <c r="U126" s="33">
        <f t="shared" si="5"/>
        <v>420.915032679739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3</v>
      </c>
      <c r="J127" s="38"/>
      <c r="K127" s="39">
        <v>163</v>
      </c>
      <c r="L127" s="39"/>
      <c r="M127" s="39">
        <v>1</v>
      </c>
      <c r="N127" s="39">
        <v>6</v>
      </c>
      <c r="O127" s="39">
        <v>20</v>
      </c>
      <c r="P127" s="39">
        <v>33</v>
      </c>
      <c r="Q127" s="48">
        <v>1.78</v>
      </c>
      <c r="R127" s="348">
        <f>IF($A$1="补货",IF(V127="FBA",I127,0)+K127+L127,IF(V127="FBA",I127,J127))</f>
        <v>166</v>
      </c>
      <c r="S127" s="50"/>
      <c r="T127" s="50">
        <f t="shared" si="4"/>
        <v>166</v>
      </c>
      <c r="U127" s="39">
        <f t="shared" si="5"/>
        <v>652.808988764045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3</v>
      </c>
      <c r="Q128" s="344">
        <v>0.05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8540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17</v>
      </c>
      <c r="J129" s="32"/>
      <c r="K129" s="33">
        <v>50</v>
      </c>
      <c r="L129" s="33"/>
      <c r="M129" s="33">
        <v>3</v>
      </c>
      <c r="N129" s="33">
        <v>9</v>
      </c>
      <c r="O129" s="33">
        <v>14</v>
      </c>
      <c r="P129" s="33">
        <v>23</v>
      </c>
      <c r="Q129" s="43">
        <v>2.63</v>
      </c>
      <c r="R129" s="44">
        <f>IF($A$1="补货",IF(V129="FBA",I129,0)+K129+L129,IF(V129="FBA",I129,J129))</f>
        <v>67</v>
      </c>
      <c r="S129" s="45"/>
      <c r="T129" s="45">
        <f t="shared" si="6"/>
        <v>67</v>
      </c>
      <c r="U129" s="33">
        <f t="shared" si="7"/>
        <v>178.326996197719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11</v>
      </c>
      <c r="J130" s="32"/>
      <c r="K130" s="33">
        <v>165</v>
      </c>
      <c r="L130" s="33"/>
      <c r="M130" s="33">
        <v>10</v>
      </c>
      <c r="N130" s="33">
        <v>36</v>
      </c>
      <c r="O130" s="33">
        <v>66</v>
      </c>
      <c r="P130" s="33">
        <v>90</v>
      </c>
      <c r="Q130" s="43">
        <v>8.43</v>
      </c>
      <c r="R130" s="44">
        <f>IF($A$1="补货",IF(V130="FBA",I130,0)+K130+L130,IF(V130="FBA",I130,J130))</f>
        <v>176</v>
      </c>
      <c r="S130" s="45"/>
      <c r="T130" s="45">
        <f t="shared" si="6"/>
        <v>176</v>
      </c>
      <c r="U130" s="33">
        <f t="shared" si="7"/>
        <v>146.144721233689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16</v>
      </c>
      <c r="J131" s="32"/>
      <c r="K131" s="33">
        <v>75</v>
      </c>
      <c r="L131" s="33"/>
      <c r="M131" s="33">
        <v>8</v>
      </c>
      <c r="N131" s="33">
        <v>20</v>
      </c>
      <c r="O131" s="33">
        <v>47</v>
      </c>
      <c r="P131" s="33">
        <v>57</v>
      </c>
      <c r="Q131" s="43">
        <v>5.48</v>
      </c>
      <c r="R131" s="44">
        <f>IF($A$1="补货",IF(V131="FBA",I131,0)+K131+L131,IF(V131="FBA",I131,J131))</f>
        <v>91</v>
      </c>
      <c r="S131" s="45"/>
      <c r="T131" s="45">
        <f t="shared" si="6"/>
        <v>91</v>
      </c>
      <c r="U131" s="33">
        <f t="shared" si="7"/>
        <v>116.240875912409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10</v>
      </c>
      <c r="J132" s="32"/>
      <c r="K132" s="33">
        <v>120</v>
      </c>
      <c r="L132" s="33"/>
      <c r="M132" s="33">
        <v>3</v>
      </c>
      <c r="N132" s="33">
        <v>6</v>
      </c>
      <c r="O132" s="33">
        <v>10</v>
      </c>
      <c r="P132" s="33">
        <v>19</v>
      </c>
      <c r="Q132" s="43">
        <v>1.52</v>
      </c>
      <c r="R132" s="44">
        <f>IF($A$1="补货",IF(V132="FBA",I132,0)+K132+L132,IF(V132="FBA",I132,J132))</f>
        <v>130</v>
      </c>
      <c r="S132" s="45"/>
      <c r="T132" s="45">
        <f t="shared" si="6"/>
        <v>130</v>
      </c>
      <c r="U132" s="33">
        <f t="shared" si="7"/>
        <v>598.684210526316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4</v>
      </c>
      <c r="O133" s="36">
        <v>11</v>
      </c>
      <c r="P133" s="36">
        <v>17</v>
      </c>
      <c r="Q133" s="341">
        <v>0.93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526.881720430108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7</v>
      </c>
      <c r="J134" s="32"/>
      <c r="K134" s="33"/>
      <c r="L134" s="33"/>
      <c r="M134" s="33">
        <v>2</v>
      </c>
      <c r="N134" s="33">
        <v>3</v>
      </c>
      <c r="O134" s="33">
        <v>3</v>
      </c>
      <c r="P134" s="33">
        <v>8</v>
      </c>
      <c r="Q134" s="408">
        <v>1.09</v>
      </c>
      <c r="R134" s="44">
        <f>IF($A$1="补货",IF(V134="FBA",I134,0)+K134+L134,IF(V134="FBA",I134,J134))</f>
        <v>7</v>
      </c>
      <c r="S134" s="45"/>
      <c r="T134" s="45">
        <f t="shared" si="6"/>
        <v>7</v>
      </c>
      <c r="U134" s="33">
        <f t="shared" si="7"/>
        <v>44.954128440367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5</v>
      </c>
      <c r="J135" s="35"/>
      <c r="K135" s="36"/>
      <c r="L135" s="36"/>
      <c r="M135" s="36">
        <v>3</v>
      </c>
      <c r="N135" s="36">
        <v>4</v>
      </c>
      <c r="O135" s="36">
        <v>4</v>
      </c>
      <c r="P135" s="36">
        <v>4</v>
      </c>
      <c r="Q135" s="341">
        <v>1.28</v>
      </c>
      <c r="R135" s="342">
        <f>IF($A$1="补货",IF(V135="FBA",I135,0)+K135+L135,IF(V135="FBA",I135,J135))</f>
        <v>5</v>
      </c>
      <c r="S135" s="343"/>
      <c r="T135" s="343">
        <f t="shared" si="6"/>
        <v>5</v>
      </c>
      <c r="U135" s="36">
        <f t="shared" si="7"/>
        <v>27.34375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19</v>
      </c>
      <c r="S139" s="45"/>
      <c r="T139" s="45">
        <f t="shared" si="6"/>
        <v>19</v>
      </c>
      <c r="U139" s="33">
        <f t="shared" si="7"/>
        <v>1108.33333333333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1000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14</v>
      </c>
      <c r="K181" s="36"/>
      <c r="L181" s="36"/>
      <c r="M181" s="36">
        <v>1</v>
      </c>
      <c r="N181" s="36">
        <v>1</v>
      </c>
      <c r="O181" s="36">
        <v>3</v>
      </c>
      <c r="P181" s="36">
        <v>3</v>
      </c>
      <c r="Q181" s="341">
        <v>0.37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5</v>
      </c>
      <c r="K193" s="39">
        <v>10</v>
      </c>
      <c r="L193" s="39"/>
      <c r="M193" s="39">
        <v>2</v>
      </c>
      <c r="N193" s="39">
        <v>3</v>
      </c>
      <c r="O193" s="39">
        <v>4</v>
      </c>
      <c r="P193" s="39">
        <v>5</v>
      </c>
      <c r="Q193" s="48">
        <v>0.73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95.8904109589041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3</v>
      </c>
      <c r="K198" s="407">
        <v>15</v>
      </c>
      <c r="L198" s="407"/>
      <c r="M198" s="407">
        <v>1</v>
      </c>
      <c r="N198" s="407">
        <v>6</v>
      </c>
      <c r="O198" s="407">
        <v>7</v>
      </c>
      <c r="P198" s="407">
        <v>9</v>
      </c>
      <c r="Q198" s="409">
        <v>0.96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109.375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2022-06-09T23:15:05Z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